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дилеры 1-2 квартал" sheetId="1" state="hidden" r:id="rId1"/>
    <sheet name="прайс с 1.03.16" sheetId="2" r:id="rId2"/>
  </sheets>
  <definedNames>
    <definedName name="_xlnm.Print_Area" localSheetId="1">'прайс с 1.03.16'!$A$1:$G$227</definedName>
  </definedNames>
  <calcPr fullCalcOnLoad="1"/>
</workbook>
</file>

<file path=xl/sharedStrings.xml><?xml version="1.0" encoding="utf-8"?>
<sst xmlns="http://schemas.openxmlformats.org/spreadsheetml/2006/main" count="682" uniqueCount="382">
  <si>
    <t>Сетка тканая нержавеющая ГОСТ 3826-82</t>
  </si>
  <si>
    <t>Сетка тканая нержавеющая ГОСТ 3187-76</t>
  </si>
  <si>
    <t>Размеры ячейки, мм</t>
  </si>
  <si>
    <t>Вес</t>
  </si>
  <si>
    <t>Цена металла</t>
  </si>
  <si>
    <t>произ-ные расходы</t>
  </si>
  <si>
    <t>Накладные расходы</t>
  </si>
  <si>
    <t>себестоимость</t>
  </si>
  <si>
    <t>цена</t>
  </si>
  <si>
    <t>вес кг</t>
  </si>
  <si>
    <t>цена металла</t>
  </si>
  <si>
    <t>накладные расходы</t>
  </si>
  <si>
    <t>0,2х0.13</t>
  </si>
  <si>
    <t>№24(0,7/0,4)</t>
  </si>
  <si>
    <t>3,655 0,796/2,859</t>
  </si>
  <si>
    <t>0,4х0.2</t>
  </si>
  <si>
    <t>№28(0,6/0,4)</t>
  </si>
  <si>
    <t>3,785 0,649/3,136</t>
  </si>
  <si>
    <t>0,4х0.25</t>
  </si>
  <si>
    <t>№32(0,6/0,4)</t>
  </si>
  <si>
    <t>3,875  0,739\3,136</t>
  </si>
  <si>
    <t>0,45х0,25</t>
  </si>
  <si>
    <t>0,45х0,2</t>
  </si>
  <si>
    <t>№48(0,45/0,3)</t>
  </si>
  <si>
    <t>2,755 0,616/2,04</t>
  </si>
  <si>
    <t xml:space="preserve">0,5х0,2 </t>
  </si>
  <si>
    <t>№52(0,45/0,28)</t>
  </si>
  <si>
    <t>2,765 0,681/2,084</t>
  </si>
  <si>
    <t>0,5х0,25</t>
  </si>
  <si>
    <t>№56(0,4/0,28)</t>
  </si>
  <si>
    <t>2,66 0,628/2,032</t>
  </si>
  <si>
    <t>0,55х0,28</t>
  </si>
  <si>
    <t>№60(0,4/0,28)</t>
  </si>
  <si>
    <t>2,783 0,75/2,033</t>
  </si>
  <si>
    <t>0,55х0,25</t>
  </si>
  <si>
    <t>№72(0,3/0,2)</t>
  </si>
  <si>
    <t>0,5х0,3</t>
  </si>
  <si>
    <t>№76(0,3/0,2)</t>
  </si>
  <si>
    <t>1,959 0,442/1,517</t>
  </si>
  <si>
    <t>0,63х0,2</t>
  </si>
  <si>
    <t>№80(0,3/0,2)</t>
  </si>
  <si>
    <t>0,63х0,25</t>
  </si>
  <si>
    <t>0,63х0.3</t>
  </si>
  <si>
    <t>0,63х0,32</t>
  </si>
  <si>
    <t>0,7х0,28</t>
  </si>
  <si>
    <t>0,7х0,3</t>
  </si>
  <si>
    <t>С -72(0,3/0,2)</t>
  </si>
  <si>
    <t>0,7х0,32</t>
  </si>
  <si>
    <t>С -100(0,3/0,2)</t>
  </si>
  <si>
    <t>0,8х0,25</t>
  </si>
  <si>
    <t>С -120(0,3/0,2)</t>
  </si>
  <si>
    <t>0,8х0,3</t>
  </si>
  <si>
    <t>С -200(0,3/0,2)</t>
  </si>
  <si>
    <t>0,8х0,32</t>
  </si>
  <si>
    <t>0,8х0,4</t>
  </si>
  <si>
    <t xml:space="preserve"> </t>
  </si>
  <si>
    <t>0,9х0,25</t>
  </si>
  <si>
    <t>0,9х0,3</t>
  </si>
  <si>
    <t>Сетка тканая нерж. "микро" ТУ 14-4-507-74</t>
  </si>
  <si>
    <t>0,9х0,32</t>
  </si>
  <si>
    <t>0,9х0,36</t>
  </si>
  <si>
    <t>0,04х0,03</t>
  </si>
  <si>
    <t>0,9х0,4</t>
  </si>
  <si>
    <t>0,042х0,036</t>
  </si>
  <si>
    <t>1х0,25</t>
  </si>
  <si>
    <t>0,056х0,04</t>
  </si>
  <si>
    <t>1х0,3</t>
  </si>
  <si>
    <t>0,059х0,04</t>
  </si>
  <si>
    <t>1х0,32</t>
  </si>
  <si>
    <t>0,061х0,04</t>
  </si>
  <si>
    <t>1х0,4</t>
  </si>
  <si>
    <t>0,064х0,032</t>
  </si>
  <si>
    <t>1х0,5</t>
  </si>
  <si>
    <t>0,066х0,017</t>
  </si>
  <si>
    <t>1,1х0.28</t>
  </si>
  <si>
    <t>0,066х0,05</t>
  </si>
  <si>
    <t>1,1х0,36</t>
  </si>
  <si>
    <t>0,071х0,055</t>
  </si>
  <si>
    <t>1,2х0,3</t>
  </si>
  <si>
    <t>0,074х0,05</t>
  </si>
  <si>
    <t>1,2х0,32</t>
  </si>
  <si>
    <t>0,076х0,05</t>
  </si>
  <si>
    <t>1,2х0,4</t>
  </si>
  <si>
    <t>0,08х0,055</t>
  </si>
  <si>
    <t>1,2х0,55</t>
  </si>
  <si>
    <t>0,094х0,055</t>
  </si>
  <si>
    <t>1,2х0,7</t>
  </si>
  <si>
    <t>0,125х0,09</t>
  </si>
  <si>
    <t>1,4х0.36</t>
  </si>
  <si>
    <t>0,14х0,09</t>
  </si>
  <si>
    <t>1,4х0,4</t>
  </si>
  <si>
    <t>0,14х0,11</t>
  </si>
  <si>
    <t>1,4х0,45</t>
  </si>
  <si>
    <t>0,16х0,12</t>
  </si>
  <si>
    <t>1,4х0.65</t>
  </si>
  <si>
    <t>0,2х0,13</t>
  </si>
  <si>
    <t>1,4х1</t>
  </si>
  <si>
    <t>0,25х0,16</t>
  </si>
  <si>
    <t>1,6х0,32</t>
  </si>
  <si>
    <t>1,6х0,4</t>
  </si>
  <si>
    <t>1,6х0,65</t>
  </si>
  <si>
    <t>1,6х1</t>
  </si>
  <si>
    <t>1,8х0,7</t>
  </si>
  <si>
    <t>1,8х1</t>
  </si>
  <si>
    <t>2х0.4</t>
  </si>
  <si>
    <t>2х0,5</t>
  </si>
  <si>
    <t>2х0.6</t>
  </si>
  <si>
    <t>2х1</t>
  </si>
  <si>
    <t>2х1,2</t>
  </si>
  <si>
    <t>2,2х0,45</t>
  </si>
  <si>
    <t>2,2х0,7</t>
  </si>
  <si>
    <t>2,2х1</t>
  </si>
  <si>
    <t>2,2х1,2</t>
  </si>
  <si>
    <t>2,5х0,4</t>
  </si>
  <si>
    <t>2,5х0,5</t>
  </si>
  <si>
    <t>2,5х0,6</t>
  </si>
  <si>
    <t>2,5х0,7</t>
  </si>
  <si>
    <t xml:space="preserve">2,5х1 </t>
  </si>
  <si>
    <t>2,5х1,2</t>
  </si>
  <si>
    <t>2,7х1,2</t>
  </si>
  <si>
    <t>2,8х0,4</t>
  </si>
  <si>
    <t>2,8х0,45</t>
  </si>
  <si>
    <t>2,8х0,8</t>
  </si>
  <si>
    <t>2,8х0,9</t>
  </si>
  <si>
    <t>2,8х1,0</t>
  </si>
  <si>
    <t>3х0,6</t>
  </si>
  <si>
    <t>3х0,8</t>
  </si>
  <si>
    <t>3х0,9</t>
  </si>
  <si>
    <t>3х1,0</t>
  </si>
  <si>
    <t>3х1,4</t>
  </si>
  <si>
    <t>3,2х0,5</t>
  </si>
  <si>
    <t>3,2х0,8</t>
  </si>
  <si>
    <t>3,2х0,9</t>
  </si>
  <si>
    <t>3,2х1,2</t>
  </si>
  <si>
    <t>3,5х0.7</t>
  </si>
  <si>
    <t>3,5х1</t>
  </si>
  <si>
    <t>4х0,6</t>
  </si>
  <si>
    <t>4х1</t>
  </si>
  <si>
    <t>4х1,2</t>
  </si>
  <si>
    <t>4х1,6</t>
  </si>
  <si>
    <t>4,5х0,7</t>
  </si>
  <si>
    <t>4,5х0,8</t>
  </si>
  <si>
    <t>4,5х0,9</t>
  </si>
  <si>
    <t>4,5х1,2</t>
  </si>
  <si>
    <t>4,5х1,6</t>
  </si>
  <si>
    <t>4,5х1,8</t>
  </si>
  <si>
    <t>4,5х2</t>
  </si>
  <si>
    <t>5х0,7</t>
  </si>
  <si>
    <t>5х1,2</t>
  </si>
  <si>
    <t>5х1,6</t>
  </si>
  <si>
    <t>5х2</t>
  </si>
  <si>
    <t>5х2,2</t>
  </si>
  <si>
    <t>5,5х1,8</t>
  </si>
  <si>
    <t>6х0,7</t>
  </si>
  <si>
    <t>6х1,2</t>
  </si>
  <si>
    <t>6х2</t>
  </si>
  <si>
    <t>6,5х2</t>
  </si>
  <si>
    <t>7х0,7</t>
  </si>
  <si>
    <t>7х1,2</t>
  </si>
  <si>
    <t>7х1,8</t>
  </si>
  <si>
    <t>8х0,7</t>
  </si>
  <si>
    <t>8х1.2</t>
  </si>
  <si>
    <t>8х1,6</t>
  </si>
  <si>
    <t>8х2</t>
  </si>
  <si>
    <t>10х0,9</t>
  </si>
  <si>
    <t>10х1</t>
  </si>
  <si>
    <t>10х1,2</t>
  </si>
  <si>
    <t>10х2</t>
  </si>
  <si>
    <t>12х1</t>
  </si>
  <si>
    <t>12х1,2</t>
  </si>
  <si>
    <t>12х2</t>
  </si>
  <si>
    <t>14х1</t>
  </si>
  <si>
    <t>14х2</t>
  </si>
  <si>
    <t>16х1,6</t>
  </si>
  <si>
    <t>16х2</t>
  </si>
  <si>
    <t>16х2,5</t>
  </si>
  <si>
    <t>18х2</t>
  </si>
  <si>
    <t>18х2,5</t>
  </si>
  <si>
    <t>20х1.6</t>
  </si>
  <si>
    <t>20х2</t>
  </si>
  <si>
    <t>20х2,5</t>
  </si>
  <si>
    <t>5х1</t>
  </si>
  <si>
    <t>2,016 0,439/1,577</t>
  </si>
  <si>
    <t>1,822 0,425/1,397</t>
  </si>
  <si>
    <t>№40(0,5/0,3)</t>
  </si>
  <si>
    <t>3,576 0,678/2,898</t>
  </si>
  <si>
    <t>300 к</t>
  </si>
  <si>
    <t>П-160(0,2\0.4)</t>
  </si>
  <si>
    <t>500 к</t>
  </si>
  <si>
    <t>п-100(0.25\0.4)</t>
  </si>
  <si>
    <t>550к</t>
  </si>
  <si>
    <t>п-200(0,18\0.4)</t>
  </si>
  <si>
    <t>600 к</t>
  </si>
  <si>
    <t>800 к</t>
  </si>
  <si>
    <t>C-160(0,2/0,16)</t>
  </si>
  <si>
    <t>900 к</t>
  </si>
  <si>
    <t>№160(0,2/0,4)</t>
  </si>
  <si>
    <t>№100(0,25/0,4)</t>
  </si>
  <si>
    <t>№200(0,18/0,4)</t>
  </si>
  <si>
    <t>600к</t>
  </si>
  <si>
    <t>800к</t>
  </si>
  <si>
    <t>900к</t>
  </si>
  <si>
    <t>С -160(0,16/0,2)</t>
  </si>
  <si>
    <t>500к</t>
  </si>
  <si>
    <t>450к</t>
  </si>
  <si>
    <t>550 к</t>
  </si>
  <si>
    <t>400 к</t>
  </si>
  <si>
    <t>400к</t>
  </si>
  <si>
    <t>350 к</t>
  </si>
  <si>
    <t>350к</t>
  </si>
  <si>
    <t>цена прайса</t>
  </si>
  <si>
    <t>цена дилера</t>
  </si>
  <si>
    <t>10х1,6</t>
  </si>
  <si>
    <t>№36(0,5/0,4)</t>
  </si>
  <si>
    <t>0,58\2,87</t>
  </si>
  <si>
    <t>№64(0,35\0,22)</t>
  </si>
  <si>
    <t>№68(0,35\0,22)</t>
  </si>
  <si>
    <t>0.54\1.64</t>
  </si>
  <si>
    <t>0.315х0,16</t>
  </si>
  <si>
    <t>0,315х0,25</t>
  </si>
  <si>
    <t>0.315х0.11</t>
  </si>
  <si>
    <t>0,341х0,11</t>
  </si>
  <si>
    <t>0,283х0,22</t>
  </si>
  <si>
    <t>0,261х,01</t>
  </si>
  <si>
    <t>0.472х0.13</t>
  </si>
  <si>
    <t>0,287х0.12</t>
  </si>
  <si>
    <t>0.355х0,16</t>
  </si>
  <si>
    <t>0.356х0,13</t>
  </si>
  <si>
    <t>0,372х0,16</t>
  </si>
  <si>
    <t>0,421х0,12</t>
  </si>
  <si>
    <t>0.306х0,11</t>
  </si>
  <si>
    <t>0,12х0,09</t>
  </si>
  <si>
    <t>0,1х0,066</t>
  </si>
  <si>
    <t>0,3х0.12</t>
  </si>
  <si>
    <t>0,35х0.16</t>
  </si>
  <si>
    <t>0,7х0,25</t>
  </si>
  <si>
    <t>1х0,45</t>
  </si>
  <si>
    <t>1х0,36</t>
  </si>
  <si>
    <t>1,2х0,36</t>
  </si>
  <si>
    <t>1,2х0,28</t>
  </si>
  <si>
    <t>1х0,6</t>
  </si>
  <si>
    <t>0,9х0,45</t>
  </si>
  <si>
    <t>0,63х0,4</t>
  </si>
  <si>
    <t>0,63х0,28</t>
  </si>
  <si>
    <t>1,2х0,6</t>
  </si>
  <si>
    <t>1,6х0,3</t>
  </si>
  <si>
    <t>1,6х0,5</t>
  </si>
  <si>
    <t>1,6х0,45</t>
  </si>
  <si>
    <t>1,6х0,8</t>
  </si>
  <si>
    <t>1,6х0,9</t>
  </si>
  <si>
    <t>1,8х0,5</t>
  </si>
  <si>
    <t>1,8х1,2</t>
  </si>
  <si>
    <t>2х0.9</t>
  </si>
  <si>
    <t>2,5х0,45</t>
  </si>
  <si>
    <t>2,8х0,7</t>
  </si>
  <si>
    <t>2,8х1,2</t>
  </si>
  <si>
    <t>5х0,8</t>
  </si>
  <si>
    <t>5х0,9</t>
  </si>
  <si>
    <t>0,8х0,28</t>
  </si>
  <si>
    <t>1х0,28</t>
  </si>
  <si>
    <t>1,4х0.6</t>
  </si>
  <si>
    <t>1,6х0,36</t>
  </si>
  <si>
    <t>3,2х0,7</t>
  </si>
  <si>
    <t>3,5х0.65</t>
  </si>
  <si>
    <t>4х0,9</t>
  </si>
  <si>
    <t>5х1,8</t>
  </si>
  <si>
    <t>5,5х1,2</t>
  </si>
  <si>
    <t>3,877  0,741\3,136</t>
  </si>
  <si>
    <t>2,754 0,639/2,115</t>
  </si>
  <si>
    <t>2,764 0,68/2,084</t>
  </si>
  <si>
    <t>2,659 0,628/2,031</t>
  </si>
  <si>
    <t>2,787 0,754/2,033</t>
  </si>
  <si>
    <t>2,033 0,60\1.433</t>
  </si>
  <si>
    <t>№90(0,28/0,16)</t>
  </si>
  <si>
    <t>С -80(0,35/0,2)</t>
  </si>
  <si>
    <t>0,25х0.13</t>
  </si>
  <si>
    <t>Сетки</t>
  </si>
  <si>
    <t xml:space="preserve">для </t>
  </si>
  <si>
    <t>сит</t>
  </si>
  <si>
    <t>тип Р</t>
  </si>
  <si>
    <t xml:space="preserve">  тип АР</t>
  </si>
  <si>
    <t>1,25х0,4</t>
  </si>
  <si>
    <t>1,8х0,45</t>
  </si>
  <si>
    <t>лепсе</t>
  </si>
  <si>
    <t>1,6х0,6</t>
  </si>
  <si>
    <t>3,2х1</t>
  </si>
  <si>
    <t>4,5х1.0</t>
  </si>
  <si>
    <t>7х2,0</t>
  </si>
  <si>
    <t>№44(0,45/0,3)</t>
  </si>
  <si>
    <t>2,950 0,678/2,272</t>
  </si>
  <si>
    <t>2x1,4</t>
  </si>
  <si>
    <t>2,5x1,4</t>
  </si>
  <si>
    <t>3x1,4</t>
  </si>
  <si>
    <t>3,5x1,4</t>
  </si>
  <si>
    <t>2,8x1,0</t>
  </si>
  <si>
    <t>4x1,6</t>
  </si>
  <si>
    <t>4,5x1,8</t>
  </si>
  <si>
    <t>4,7x1,8</t>
  </si>
  <si>
    <t>4,8x1,8</t>
  </si>
  <si>
    <t>4,8x2,0</t>
  </si>
  <si>
    <t xml:space="preserve"> ЧР 4,5x1,8</t>
  </si>
  <si>
    <t>5,5х1.8</t>
  </si>
  <si>
    <t>СР 10х2</t>
  </si>
  <si>
    <t>СР 20х2,5</t>
  </si>
  <si>
    <t>2х25х1,4(6\1)</t>
  </si>
  <si>
    <t>2х35х1,3(6\1)</t>
  </si>
  <si>
    <t>2,2х25х1,4(4\1)</t>
  </si>
  <si>
    <t>2,2х25х1,4(6\1)</t>
  </si>
  <si>
    <t>2,2х45х1,4(6\1)</t>
  </si>
  <si>
    <t>2,5х50х1,0(6\1)</t>
  </si>
  <si>
    <t>2,5х50х1,4(6\1)</t>
  </si>
  <si>
    <t>2,8х50х1,0(6\1)</t>
  </si>
  <si>
    <t>3,0х55х1,4(6\1)</t>
  </si>
  <si>
    <t>2,5х60х1,4(6\1)</t>
  </si>
  <si>
    <t>2,5х45х1,4(6\1)</t>
  </si>
  <si>
    <t>3,3х50х1,6(6\1)</t>
  </si>
  <si>
    <t>3,0х40х1,4(4\1)</t>
  </si>
  <si>
    <t>4,0х25х1,6(6\1)</t>
  </si>
  <si>
    <t>2,8x1,6</t>
  </si>
  <si>
    <t>5х1,4</t>
  </si>
  <si>
    <t>0,9х0,22</t>
  </si>
  <si>
    <t>3,5х0.9</t>
  </si>
  <si>
    <t>С -120(0,25/0,16)</t>
  </si>
  <si>
    <t>0,372х0,12</t>
  </si>
  <si>
    <t>№200(0,18/0,12)</t>
  </si>
  <si>
    <t>0,9х0,5</t>
  </si>
  <si>
    <t>0,7х0,2</t>
  </si>
  <si>
    <t>№100(0,25/0,16)</t>
  </si>
  <si>
    <t>0,025х0,02</t>
  </si>
  <si>
    <t>№160(0,2/0,14)</t>
  </si>
  <si>
    <t>прайс</t>
  </si>
  <si>
    <t>0,55х0,25(0,22)</t>
  </si>
  <si>
    <t>1,8х0,5(0,55)</t>
  </si>
  <si>
    <t>2,2х1(0,9)</t>
  </si>
  <si>
    <t>3х0,6(0,5)</t>
  </si>
  <si>
    <t>12х1,2(1,6)</t>
  </si>
  <si>
    <t>16х2(1,8)</t>
  </si>
  <si>
    <t>18х2(1,6)</t>
  </si>
  <si>
    <t>С -56(0,5/0,37)</t>
  </si>
  <si>
    <t>0,7х0,22</t>
  </si>
  <si>
    <t>0,7х0,35</t>
  </si>
  <si>
    <t xml:space="preserve">0,9х0,25 </t>
  </si>
  <si>
    <t>0,9х0,28</t>
  </si>
  <si>
    <t>1,2х0,65</t>
  </si>
  <si>
    <t>С -90(0,3/0,2)</t>
  </si>
  <si>
    <t>С -200(0,2/0,14)</t>
  </si>
  <si>
    <t>С -160(0,2/0,16)</t>
  </si>
  <si>
    <t>0,054х0,055</t>
  </si>
  <si>
    <t>0,063х0,04</t>
  </si>
  <si>
    <t>0,09х0,055</t>
  </si>
  <si>
    <t>0,25х0,2/0,22</t>
  </si>
  <si>
    <t>0,315х0,2</t>
  </si>
  <si>
    <t>0,315х0,25/0,28</t>
  </si>
  <si>
    <t>0,287х,01</t>
  </si>
  <si>
    <t>0,35х0,16</t>
  </si>
  <si>
    <t>С -100(0,25/0,18)</t>
  </si>
  <si>
    <t>С -72(0,4/0,25)</t>
  </si>
  <si>
    <t>№120(0,22/0,16)</t>
  </si>
  <si>
    <t>№80(0,28/0,18)</t>
  </si>
  <si>
    <t>№40(0,5/0,35)</t>
  </si>
  <si>
    <t>24х2 тросиковая</t>
  </si>
  <si>
    <t>Сетка фильтровая ГОСТ 3187-76</t>
  </si>
  <si>
    <t>Сетка нерж. "микро" ТУ 14-4-507-99</t>
  </si>
  <si>
    <t>Сетка для мельничных комплексов ТУ 14-4-1569-89</t>
  </si>
  <si>
    <t>0,3х0,12</t>
  </si>
  <si>
    <t>0,35х0,2</t>
  </si>
  <si>
    <t xml:space="preserve">Сетка </t>
  </si>
  <si>
    <t xml:space="preserve">Вес </t>
  </si>
  <si>
    <t>Цена за м2 с НДС</t>
  </si>
  <si>
    <t>10х10х1</t>
  </si>
  <si>
    <t>25х25х2</t>
  </si>
  <si>
    <t>25х25х3</t>
  </si>
  <si>
    <t>40х40х3</t>
  </si>
  <si>
    <t>50х50х3</t>
  </si>
  <si>
    <t>75х75х4</t>
  </si>
  <si>
    <t>100х100х5</t>
  </si>
  <si>
    <t xml:space="preserve">Сетка сварная нержавеющая в картах 1х2 м ТУ 14-4-647-95                              </t>
  </si>
  <si>
    <t xml:space="preserve">  08Х18Н9</t>
  </si>
  <si>
    <t>30х30х3</t>
  </si>
  <si>
    <t>40х40х4</t>
  </si>
  <si>
    <t>50х50х4</t>
  </si>
  <si>
    <t>20х20х1,4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</si>
</sst>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[$-FC19]d\ mmmm\ yyyy\ &quot;г.&quot;"/>
    <numFmt numFmtId="183" formatCode="000000"/>
  </numFmts>
  <fonts count="60">
    <font>
      <sz val="10"/>
      <name val="Arial"/>
      <family val="0"/>
    </font>
    <font>
      <sz val="9"/>
      <name val="Tahoma"/>
      <family val="2"/>
    </font>
    <font>
      <sz val="10"/>
      <name val="Arial Cyr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2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2" fontId="14" fillId="0" borderId="11" xfId="0" applyNumberFormat="1" applyFont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9" fillId="0" borderId="22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zoomScalePageLayoutView="0" workbookViewId="0" topLeftCell="A55">
      <selection activeCell="C61" sqref="C61"/>
    </sheetView>
  </sheetViews>
  <sheetFormatPr defaultColWidth="9.140625" defaultRowHeight="12.75"/>
  <cols>
    <col min="1" max="1" width="14.421875" style="0" customWidth="1"/>
    <col min="10" max="10" width="21.28125" style="0" customWidth="1"/>
    <col min="11" max="11" width="12.00390625" style="0" customWidth="1"/>
    <col min="15" max="15" width="9.8515625" style="0" customWidth="1"/>
    <col min="19" max="19" width="7.00390625" style="0" customWidth="1"/>
    <col min="20" max="20" width="15.00390625" style="0" customWidth="1"/>
  </cols>
  <sheetData>
    <row r="1" spans="1:14" ht="12.75">
      <c r="A1" s="1" t="s">
        <v>0</v>
      </c>
      <c r="B1" s="2"/>
      <c r="C1" s="2"/>
      <c r="D1" s="2"/>
      <c r="E1" s="2"/>
      <c r="J1" s="3" t="s">
        <v>1</v>
      </c>
      <c r="K1" s="4"/>
      <c r="L1" s="4"/>
      <c r="M1" s="4"/>
      <c r="N1" s="4"/>
    </row>
    <row r="2" spans="1:23" ht="25.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6" t="s">
        <v>7</v>
      </c>
      <c r="G2" s="20" t="s">
        <v>210</v>
      </c>
      <c r="H2" s="32" t="s">
        <v>283</v>
      </c>
      <c r="I2" s="20" t="s">
        <v>211</v>
      </c>
      <c r="J2" s="7" t="s">
        <v>2</v>
      </c>
      <c r="K2" s="7" t="s">
        <v>9</v>
      </c>
      <c r="L2" s="7" t="s">
        <v>10</v>
      </c>
      <c r="M2" s="7" t="s">
        <v>5</v>
      </c>
      <c r="N2" s="7" t="s">
        <v>11</v>
      </c>
      <c r="O2" s="8" t="s">
        <v>7</v>
      </c>
      <c r="P2" s="20" t="s">
        <v>210</v>
      </c>
      <c r="Q2" s="36" t="s">
        <v>283</v>
      </c>
      <c r="R2" s="20" t="s">
        <v>211</v>
      </c>
      <c r="T2" t="s">
        <v>2</v>
      </c>
      <c r="U2" t="s">
        <v>9</v>
      </c>
      <c r="V2" t="s">
        <v>7</v>
      </c>
      <c r="W2" t="s">
        <v>8</v>
      </c>
    </row>
    <row r="3" spans="1:23" ht="15.75" customHeight="1">
      <c r="A3" s="20" t="s">
        <v>12</v>
      </c>
      <c r="B3" s="7">
        <v>0.703</v>
      </c>
      <c r="C3" s="7">
        <v>250</v>
      </c>
      <c r="D3" s="12">
        <v>145</v>
      </c>
      <c r="E3" s="12"/>
      <c r="F3" s="15">
        <f>SUM(D3:E3)+B3*C3</f>
        <v>320.75</v>
      </c>
      <c r="G3" s="21">
        <v>400</v>
      </c>
      <c r="H3" s="21"/>
      <c r="I3" s="31">
        <v>350</v>
      </c>
      <c r="J3" s="25" t="s">
        <v>13</v>
      </c>
      <c r="K3" s="7" t="s">
        <v>14</v>
      </c>
      <c r="L3" s="22"/>
      <c r="M3" s="12">
        <v>205</v>
      </c>
      <c r="N3" s="12"/>
      <c r="O3" s="9">
        <f>M3+N3+L3*3.655</f>
        <v>205</v>
      </c>
      <c r="P3" s="21">
        <v>1000</v>
      </c>
      <c r="Q3" s="21"/>
      <c r="R3" s="31">
        <v>960</v>
      </c>
      <c r="T3" t="s">
        <v>13</v>
      </c>
      <c r="U3" t="s">
        <v>14</v>
      </c>
      <c r="V3">
        <v>824.8</v>
      </c>
      <c r="W3">
        <v>1000</v>
      </c>
    </row>
    <row r="4" spans="1:23" ht="15.75" customHeight="1">
      <c r="A4" s="20" t="s">
        <v>275</v>
      </c>
      <c r="B4" s="7">
        <v>0.642</v>
      </c>
      <c r="C4" s="7"/>
      <c r="D4" s="12">
        <v>115</v>
      </c>
      <c r="E4" s="12"/>
      <c r="F4" s="15">
        <f>SUM(D4:E4)+B4*C4</f>
        <v>115</v>
      </c>
      <c r="G4" s="21"/>
      <c r="H4" s="21"/>
      <c r="I4" s="31"/>
      <c r="J4" s="25" t="s">
        <v>16</v>
      </c>
      <c r="K4" s="7" t="s">
        <v>17</v>
      </c>
      <c r="L4" s="22"/>
      <c r="M4" s="12"/>
      <c r="N4" s="12"/>
      <c r="O4" s="9">
        <f>M4+N4+L4*3.785</f>
        <v>0</v>
      </c>
      <c r="P4" s="21">
        <v>1050</v>
      </c>
      <c r="Q4" s="21"/>
      <c r="R4" s="31">
        <v>1000</v>
      </c>
      <c r="T4" t="s">
        <v>16</v>
      </c>
      <c r="U4" t="s">
        <v>17</v>
      </c>
      <c r="V4">
        <v>915.6</v>
      </c>
      <c r="W4">
        <v>1050</v>
      </c>
    </row>
    <row r="5" spans="1:23" ht="15.75" customHeight="1">
      <c r="A5" s="20" t="s">
        <v>233</v>
      </c>
      <c r="B5" s="7">
        <v>0.516</v>
      </c>
      <c r="C5" s="7"/>
      <c r="D5" s="12">
        <v>150</v>
      </c>
      <c r="E5" s="12"/>
      <c r="F5" s="15">
        <f>SUM(D5:E5)+B5*C5</f>
        <v>150</v>
      </c>
      <c r="G5" s="21"/>
      <c r="H5" s="21"/>
      <c r="I5" s="31"/>
      <c r="J5" s="25" t="s">
        <v>19</v>
      </c>
      <c r="K5" s="7" t="s">
        <v>267</v>
      </c>
      <c r="L5" s="22"/>
      <c r="M5" s="12">
        <v>225</v>
      </c>
      <c r="N5" s="12"/>
      <c r="O5" s="9">
        <f>M5+N5+L5*3.877</f>
        <v>225</v>
      </c>
      <c r="P5" s="21">
        <v>1050</v>
      </c>
      <c r="Q5" s="21"/>
      <c r="R5" s="31">
        <v>1000</v>
      </c>
      <c r="T5" t="s">
        <v>19</v>
      </c>
      <c r="U5" t="s">
        <v>20</v>
      </c>
      <c r="V5">
        <v>875</v>
      </c>
      <c r="W5">
        <v>1050</v>
      </c>
    </row>
    <row r="6" spans="1:23" ht="15.75" customHeight="1">
      <c r="A6" s="20" t="s">
        <v>234</v>
      </c>
      <c r="B6" s="7">
        <v>0.727</v>
      </c>
      <c r="C6" s="7">
        <v>240</v>
      </c>
      <c r="D6" s="12">
        <v>175</v>
      </c>
      <c r="E6" s="12"/>
      <c r="F6" s="15">
        <f>SUM(D6:E6)+B6*C6</f>
        <v>349.48</v>
      </c>
      <c r="G6" s="21"/>
      <c r="H6" s="21"/>
      <c r="I6" s="31"/>
      <c r="J6" s="25" t="s">
        <v>213</v>
      </c>
      <c r="K6" s="7" t="s">
        <v>214</v>
      </c>
      <c r="L6" s="22"/>
      <c r="M6" s="12"/>
      <c r="N6" s="12"/>
      <c r="O6" s="9">
        <f>M6+N6+L6*3.45</f>
        <v>0</v>
      </c>
      <c r="P6" s="21">
        <v>1050</v>
      </c>
      <c r="Q6" s="21"/>
      <c r="R6" s="31">
        <v>1000</v>
      </c>
      <c r="T6" t="s">
        <v>184</v>
      </c>
      <c r="U6" t="s">
        <v>185</v>
      </c>
      <c r="V6">
        <v>865.8</v>
      </c>
      <c r="W6">
        <v>1000</v>
      </c>
    </row>
    <row r="7" spans="1:23" ht="15.75" customHeight="1">
      <c r="A7" s="20" t="s">
        <v>15</v>
      </c>
      <c r="B7" s="7">
        <v>0.932</v>
      </c>
      <c r="C7" s="22">
        <v>220</v>
      </c>
      <c r="D7" s="12">
        <v>125</v>
      </c>
      <c r="E7" s="12"/>
      <c r="F7" s="15">
        <f>SUM(D7:E7)+B7*C7</f>
        <v>330.04</v>
      </c>
      <c r="G7" s="21">
        <v>450</v>
      </c>
      <c r="H7" s="21"/>
      <c r="I7" s="31">
        <v>400</v>
      </c>
      <c r="J7" s="25" t="s">
        <v>184</v>
      </c>
      <c r="K7" s="7" t="s">
        <v>185</v>
      </c>
      <c r="L7" s="22"/>
      <c r="M7" s="12">
        <v>205</v>
      </c>
      <c r="N7" s="12"/>
      <c r="O7" s="9">
        <f>M7+N7+L7*3.576</f>
        <v>205</v>
      </c>
      <c r="P7" s="21">
        <v>1050</v>
      </c>
      <c r="Q7" s="21"/>
      <c r="R7" s="31">
        <v>1000</v>
      </c>
      <c r="T7" t="s">
        <v>23</v>
      </c>
      <c r="U7" t="s">
        <v>24</v>
      </c>
      <c r="V7">
        <v>949.625</v>
      </c>
      <c r="W7">
        <v>1020</v>
      </c>
    </row>
    <row r="8" spans="1:23" ht="15.75" customHeight="1">
      <c r="A8" s="20" t="s">
        <v>18</v>
      </c>
      <c r="B8" s="7">
        <v>1.33</v>
      </c>
      <c r="C8" s="22"/>
      <c r="D8" s="12">
        <v>100</v>
      </c>
      <c r="E8" s="12"/>
      <c r="F8" s="15">
        <f aca="true" t="shared" si="0" ref="F8:F141">SUM(D8:E8)+B8*C8</f>
        <v>100</v>
      </c>
      <c r="G8" s="21">
        <v>510</v>
      </c>
      <c r="H8" s="21"/>
      <c r="I8" s="31">
        <v>470</v>
      </c>
      <c r="J8" s="25" t="s">
        <v>288</v>
      </c>
      <c r="K8" s="7" t="s">
        <v>289</v>
      </c>
      <c r="L8" s="22"/>
      <c r="M8" s="12">
        <v>261</v>
      </c>
      <c r="N8" s="12"/>
      <c r="O8" s="9">
        <f>M8+N8+L8*2.95</f>
        <v>261</v>
      </c>
      <c r="P8" s="21"/>
      <c r="Q8" s="21"/>
      <c r="R8" s="31"/>
      <c r="T8" t="s">
        <v>26</v>
      </c>
      <c r="U8" t="s">
        <v>27</v>
      </c>
      <c r="V8">
        <v>874.625</v>
      </c>
      <c r="W8">
        <v>1050</v>
      </c>
    </row>
    <row r="9" spans="1:23" ht="15.75" customHeight="1">
      <c r="A9" s="20" t="s">
        <v>21</v>
      </c>
      <c r="B9" s="7">
        <v>1.24</v>
      </c>
      <c r="C9" s="22"/>
      <c r="D9" s="12">
        <v>115</v>
      </c>
      <c r="E9" s="12"/>
      <c r="F9" s="15">
        <f t="shared" si="0"/>
        <v>115</v>
      </c>
      <c r="G9" s="21">
        <v>450</v>
      </c>
      <c r="H9" s="21"/>
      <c r="I9" s="31">
        <v>410</v>
      </c>
      <c r="J9" s="25" t="s">
        <v>23</v>
      </c>
      <c r="K9" s="7" t="s">
        <v>268</v>
      </c>
      <c r="L9" s="22"/>
      <c r="M9" s="12">
        <v>250</v>
      </c>
      <c r="N9" s="12"/>
      <c r="O9" s="9">
        <f>M9+N9+L9*2.754</f>
        <v>250</v>
      </c>
      <c r="P9" s="21">
        <v>1100</v>
      </c>
      <c r="Q9" s="21"/>
      <c r="R9" s="31">
        <v>1050</v>
      </c>
      <c r="T9" t="s">
        <v>29</v>
      </c>
      <c r="U9" t="s">
        <v>30</v>
      </c>
      <c r="V9">
        <v>919.625</v>
      </c>
      <c r="W9">
        <v>1040</v>
      </c>
    </row>
    <row r="10" spans="1:18" ht="15.75" customHeight="1">
      <c r="A10" s="20" t="s">
        <v>22</v>
      </c>
      <c r="B10" s="7">
        <v>0.88</v>
      </c>
      <c r="C10" s="22"/>
      <c r="D10" s="12">
        <v>135</v>
      </c>
      <c r="E10" s="12"/>
      <c r="F10" s="15">
        <f t="shared" si="0"/>
        <v>135</v>
      </c>
      <c r="G10" s="21">
        <v>430</v>
      </c>
      <c r="H10" s="21"/>
      <c r="I10" s="31">
        <v>390</v>
      </c>
      <c r="J10" s="25" t="s">
        <v>26</v>
      </c>
      <c r="K10" s="7" t="s">
        <v>269</v>
      </c>
      <c r="L10" s="22"/>
      <c r="M10" s="12">
        <v>205</v>
      </c>
      <c r="N10" s="12"/>
      <c r="O10" s="9">
        <f>M10+N10+L10*2.764</f>
        <v>205</v>
      </c>
      <c r="P10" s="21">
        <v>1050</v>
      </c>
      <c r="Q10" s="21"/>
      <c r="R10" s="31">
        <v>1000</v>
      </c>
    </row>
    <row r="11" spans="1:23" ht="15.75" customHeight="1">
      <c r="A11" s="20" t="s">
        <v>25</v>
      </c>
      <c r="B11" s="7">
        <v>0.795</v>
      </c>
      <c r="C11" s="22"/>
      <c r="D11" s="12">
        <v>110</v>
      </c>
      <c r="E11" s="12"/>
      <c r="F11" s="15">
        <f t="shared" si="0"/>
        <v>110</v>
      </c>
      <c r="G11" s="21">
        <v>400</v>
      </c>
      <c r="H11" s="21"/>
      <c r="I11" s="31">
        <v>360</v>
      </c>
      <c r="J11" s="25" t="s">
        <v>29</v>
      </c>
      <c r="K11" s="7" t="s">
        <v>270</v>
      </c>
      <c r="L11" s="22"/>
      <c r="M11" s="12">
        <v>245</v>
      </c>
      <c r="N11" s="12"/>
      <c r="O11" s="9">
        <f>M11+N11+L11*2.659</f>
        <v>245</v>
      </c>
      <c r="P11" s="21">
        <v>1100</v>
      </c>
      <c r="Q11" s="21"/>
      <c r="R11" s="31">
        <v>1050</v>
      </c>
      <c r="T11" t="s">
        <v>32</v>
      </c>
      <c r="U11" t="s">
        <v>33</v>
      </c>
      <c r="V11">
        <v>762.025</v>
      </c>
      <c r="W11">
        <v>920</v>
      </c>
    </row>
    <row r="12" spans="1:23" ht="15.75" customHeight="1">
      <c r="A12" s="20" t="s">
        <v>28</v>
      </c>
      <c r="B12" s="7">
        <v>1.152</v>
      </c>
      <c r="C12" s="22"/>
      <c r="D12" s="12">
        <v>105</v>
      </c>
      <c r="E12" s="12"/>
      <c r="F12" s="15">
        <f t="shared" si="0"/>
        <v>105</v>
      </c>
      <c r="G12" s="21">
        <v>420</v>
      </c>
      <c r="H12" s="21"/>
      <c r="I12" s="31">
        <v>390</v>
      </c>
      <c r="J12" s="25" t="s">
        <v>32</v>
      </c>
      <c r="K12" s="7" t="s">
        <v>271</v>
      </c>
      <c r="L12" s="22"/>
      <c r="M12" s="12">
        <v>225</v>
      </c>
      <c r="N12" s="12"/>
      <c r="O12" s="9">
        <f>M12+N12+L12*2.787</f>
        <v>225</v>
      </c>
      <c r="P12" s="21">
        <v>950</v>
      </c>
      <c r="Q12" s="21"/>
      <c r="R12" s="31">
        <v>900</v>
      </c>
      <c r="T12" t="s">
        <v>35</v>
      </c>
      <c r="U12" t="s">
        <v>182</v>
      </c>
      <c r="V12">
        <v>693.04</v>
      </c>
      <c r="W12">
        <v>980</v>
      </c>
    </row>
    <row r="13" spans="1:23" ht="15.75" customHeight="1">
      <c r="A13" s="20" t="s">
        <v>31</v>
      </c>
      <c r="B13" s="7">
        <v>1.3</v>
      </c>
      <c r="C13" s="22"/>
      <c r="D13" s="12">
        <v>95</v>
      </c>
      <c r="E13" s="12"/>
      <c r="F13" s="15">
        <f t="shared" si="0"/>
        <v>95</v>
      </c>
      <c r="G13" s="21">
        <v>520</v>
      </c>
      <c r="H13" s="21"/>
      <c r="I13" s="31">
        <v>480</v>
      </c>
      <c r="J13" s="25" t="s">
        <v>215</v>
      </c>
      <c r="K13" s="7" t="s">
        <v>272</v>
      </c>
      <c r="L13" s="22"/>
      <c r="M13" s="12">
        <v>230</v>
      </c>
      <c r="N13" s="12"/>
      <c r="O13" s="9">
        <f>M13+N13+L13*2.033</f>
        <v>230</v>
      </c>
      <c r="P13" s="21">
        <v>950</v>
      </c>
      <c r="Q13" s="21"/>
      <c r="R13" s="31">
        <v>900</v>
      </c>
      <c r="T13" t="s">
        <v>37</v>
      </c>
      <c r="U13" t="s">
        <v>38</v>
      </c>
      <c r="V13">
        <v>677.21</v>
      </c>
      <c r="W13">
        <v>780</v>
      </c>
    </row>
    <row r="14" spans="1:18" ht="15.75" customHeight="1">
      <c r="A14" s="20" t="s">
        <v>34</v>
      </c>
      <c r="B14" s="7">
        <v>1.1</v>
      </c>
      <c r="C14" s="22"/>
      <c r="D14" s="12"/>
      <c r="E14" s="12"/>
      <c r="F14" s="15">
        <f t="shared" si="0"/>
        <v>0</v>
      </c>
      <c r="G14" s="21">
        <v>460</v>
      </c>
      <c r="H14" s="21"/>
      <c r="I14" s="31">
        <v>420</v>
      </c>
      <c r="J14" s="25" t="s">
        <v>216</v>
      </c>
      <c r="K14" s="7" t="s">
        <v>217</v>
      </c>
      <c r="L14" s="22"/>
      <c r="M14" s="12"/>
      <c r="N14" s="12"/>
      <c r="O14" s="9">
        <f>M14+N14+L14*2.18</f>
        <v>0</v>
      </c>
      <c r="P14" s="21">
        <v>950</v>
      </c>
      <c r="Q14" s="21"/>
      <c r="R14" s="31">
        <v>900</v>
      </c>
    </row>
    <row r="15" spans="1:23" ht="15.75" customHeight="1">
      <c r="A15" s="20" t="s">
        <v>36</v>
      </c>
      <c r="B15" s="7">
        <v>1.571</v>
      </c>
      <c r="C15" s="22"/>
      <c r="D15" s="12">
        <v>105</v>
      </c>
      <c r="E15" s="12"/>
      <c r="F15" s="15">
        <f t="shared" si="0"/>
        <v>105</v>
      </c>
      <c r="G15" s="21">
        <v>560</v>
      </c>
      <c r="H15" s="21"/>
      <c r="I15" s="31">
        <v>520</v>
      </c>
      <c r="J15" s="25" t="s">
        <v>35</v>
      </c>
      <c r="K15" s="7" t="s">
        <v>182</v>
      </c>
      <c r="L15" s="22"/>
      <c r="M15" s="12">
        <v>280</v>
      </c>
      <c r="N15" s="12"/>
      <c r="O15" s="9">
        <f>M15+N15+L15*2.016</f>
        <v>280</v>
      </c>
      <c r="P15" s="21">
        <v>900</v>
      </c>
      <c r="Q15" s="21"/>
      <c r="R15" s="31">
        <v>860</v>
      </c>
      <c r="T15" t="s">
        <v>40</v>
      </c>
      <c r="U15" t="s">
        <v>183</v>
      </c>
      <c r="V15">
        <v>656.18</v>
      </c>
      <c r="W15">
        <v>800</v>
      </c>
    </row>
    <row r="16" spans="1:22" ht="15.75" customHeight="1">
      <c r="A16" s="20" t="s">
        <v>39</v>
      </c>
      <c r="B16" s="7">
        <v>0.658</v>
      </c>
      <c r="C16" s="22"/>
      <c r="D16" s="23">
        <v>115</v>
      </c>
      <c r="E16" s="12"/>
      <c r="F16" s="15">
        <f t="shared" si="0"/>
        <v>115</v>
      </c>
      <c r="G16" s="21">
        <v>350</v>
      </c>
      <c r="H16" s="21"/>
      <c r="I16" s="31">
        <v>320</v>
      </c>
      <c r="J16" s="25" t="s">
        <v>37</v>
      </c>
      <c r="K16" s="7" t="s">
        <v>38</v>
      </c>
      <c r="L16" s="22"/>
      <c r="M16" s="12">
        <v>275</v>
      </c>
      <c r="N16" s="12"/>
      <c r="O16" s="9">
        <f>M16+N16+L16*1.959</f>
        <v>275</v>
      </c>
      <c r="P16" s="21">
        <v>850</v>
      </c>
      <c r="Q16" s="21"/>
      <c r="R16" s="31">
        <v>810</v>
      </c>
      <c r="T16" t="s">
        <v>187</v>
      </c>
      <c r="V16" t="s">
        <v>188</v>
      </c>
    </row>
    <row r="17" spans="1:22" ht="15.75" customHeight="1">
      <c r="A17" s="20" t="s">
        <v>41</v>
      </c>
      <c r="B17" s="7">
        <v>0.953</v>
      </c>
      <c r="C17" s="22"/>
      <c r="D17" s="12">
        <v>104</v>
      </c>
      <c r="E17" s="12"/>
      <c r="F17" s="15">
        <f t="shared" si="0"/>
        <v>104</v>
      </c>
      <c r="G17" s="21">
        <v>350</v>
      </c>
      <c r="H17" s="21"/>
      <c r="I17" s="31">
        <v>330</v>
      </c>
      <c r="J17" s="25" t="s">
        <v>40</v>
      </c>
      <c r="K17" s="7" t="s">
        <v>183</v>
      </c>
      <c r="L17" s="22"/>
      <c r="M17" s="12">
        <v>265</v>
      </c>
      <c r="N17" s="12"/>
      <c r="O17" s="9">
        <f>M17+N17+L17*1.822</f>
        <v>265</v>
      </c>
      <c r="P17" s="21">
        <v>850</v>
      </c>
      <c r="Q17" s="21"/>
      <c r="R17" s="31">
        <v>810</v>
      </c>
      <c r="T17" t="s">
        <v>189</v>
      </c>
      <c r="V17" t="s">
        <v>190</v>
      </c>
    </row>
    <row r="18" spans="1:22" ht="15.75" customHeight="1">
      <c r="A18" s="20" t="s">
        <v>243</v>
      </c>
      <c r="B18" s="7">
        <v>1.171</v>
      </c>
      <c r="C18" s="22"/>
      <c r="D18" s="12">
        <v>100</v>
      </c>
      <c r="E18" s="12"/>
      <c r="F18" s="15">
        <f t="shared" si="0"/>
        <v>100</v>
      </c>
      <c r="G18" s="21"/>
      <c r="H18" s="21"/>
      <c r="I18" s="31"/>
      <c r="J18" s="25" t="s">
        <v>196</v>
      </c>
      <c r="K18" s="7"/>
      <c r="L18" s="22"/>
      <c r="M18" s="12"/>
      <c r="N18" s="12"/>
      <c r="O18" s="9" t="s">
        <v>188</v>
      </c>
      <c r="P18" s="21">
        <v>850</v>
      </c>
      <c r="Q18" s="21"/>
      <c r="R18" s="31">
        <v>810</v>
      </c>
      <c r="T18" t="s">
        <v>191</v>
      </c>
      <c r="V18" t="s">
        <v>192</v>
      </c>
    </row>
    <row r="19" spans="1:18" ht="15.75" customHeight="1">
      <c r="A19" s="20" t="s">
        <v>42</v>
      </c>
      <c r="B19" s="7">
        <v>1.376</v>
      </c>
      <c r="C19" s="22"/>
      <c r="D19" s="12">
        <v>95</v>
      </c>
      <c r="E19" s="12"/>
      <c r="F19" s="15">
        <f t="shared" si="0"/>
        <v>95</v>
      </c>
      <c r="G19" s="21">
        <v>450</v>
      </c>
      <c r="H19" s="21"/>
      <c r="I19" s="31">
        <v>420</v>
      </c>
      <c r="J19" s="25" t="s">
        <v>197</v>
      </c>
      <c r="K19" s="7"/>
      <c r="L19" s="22"/>
      <c r="M19" s="12"/>
      <c r="N19" s="12"/>
      <c r="O19" s="9" t="s">
        <v>190</v>
      </c>
      <c r="P19" s="21">
        <v>900</v>
      </c>
      <c r="Q19" s="21"/>
      <c r="R19" s="31">
        <v>850</v>
      </c>
    </row>
    <row r="20" spans="1:22" ht="15.75" customHeight="1">
      <c r="A20" s="20" t="s">
        <v>43</v>
      </c>
      <c r="B20" s="7">
        <v>1.41</v>
      </c>
      <c r="C20" s="22"/>
      <c r="D20" s="12">
        <v>100</v>
      </c>
      <c r="E20" s="12"/>
      <c r="F20" s="15">
        <f t="shared" si="0"/>
        <v>100</v>
      </c>
      <c r="G20" s="21">
        <v>490</v>
      </c>
      <c r="H20" s="21"/>
      <c r="I20" s="31">
        <v>450</v>
      </c>
      <c r="J20" s="25" t="s">
        <v>198</v>
      </c>
      <c r="K20" s="7"/>
      <c r="L20" s="22"/>
      <c r="M20" s="12"/>
      <c r="N20" s="12"/>
      <c r="O20" s="9" t="s">
        <v>199</v>
      </c>
      <c r="P20" s="21">
        <v>1000</v>
      </c>
      <c r="Q20" s="21"/>
      <c r="R20" s="31">
        <v>950</v>
      </c>
      <c r="T20" t="s">
        <v>46</v>
      </c>
      <c r="V20" t="s">
        <v>193</v>
      </c>
    </row>
    <row r="21" spans="1:23" ht="15.75" customHeight="1">
      <c r="A21" s="20" t="s">
        <v>242</v>
      </c>
      <c r="B21" s="7">
        <v>2.221</v>
      </c>
      <c r="C21" s="22"/>
      <c r="D21" s="12">
        <v>100</v>
      </c>
      <c r="E21" s="12"/>
      <c r="F21" s="15">
        <f t="shared" si="0"/>
        <v>100</v>
      </c>
      <c r="G21" s="21"/>
      <c r="H21" s="21"/>
      <c r="I21" s="31"/>
      <c r="J21" s="25"/>
      <c r="K21" s="7"/>
      <c r="L21" s="22"/>
      <c r="M21" s="12"/>
      <c r="N21" s="12"/>
      <c r="O21" s="9"/>
      <c r="P21" s="21"/>
      <c r="Q21" s="21"/>
      <c r="R21" s="31"/>
      <c r="T21" t="s">
        <v>48</v>
      </c>
      <c r="V21" t="s">
        <v>193</v>
      </c>
      <c r="W21">
        <v>1720</v>
      </c>
    </row>
    <row r="22" spans="1:23" ht="15.75" customHeight="1">
      <c r="A22" s="20" t="s">
        <v>44</v>
      </c>
      <c r="B22" s="7">
        <v>1.068</v>
      </c>
      <c r="C22" s="22"/>
      <c r="D22" s="12">
        <v>100</v>
      </c>
      <c r="E22" s="12"/>
      <c r="F22" s="15">
        <f t="shared" si="0"/>
        <v>100</v>
      </c>
      <c r="G22" s="21">
        <v>420</v>
      </c>
      <c r="H22" s="21"/>
      <c r="I22" s="31">
        <v>370</v>
      </c>
      <c r="J22" s="25" t="s">
        <v>46</v>
      </c>
      <c r="K22" s="7"/>
      <c r="L22" s="22"/>
      <c r="M22" s="12"/>
      <c r="N22" s="12"/>
      <c r="O22" s="9" t="s">
        <v>200</v>
      </c>
      <c r="P22" s="21">
        <v>1600</v>
      </c>
      <c r="Q22" s="21"/>
      <c r="R22" s="31">
        <v>1500</v>
      </c>
      <c r="T22" t="s">
        <v>50</v>
      </c>
      <c r="V22" t="s">
        <v>193</v>
      </c>
      <c r="W22">
        <v>1720</v>
      </c>
    </row>
    <row r="23" spans="1:23" ht="15.75" customHeight="1">
      <c r="A23" s="20" t="s">
        <v>45</v>
      </c>
      <c r="B23" s="7">
        <v>1.21</v>
      </c>
      <c r="C23" s="22"/>
      <c r="D23" s="12">
        <v>85</v>
      </c>
      <c r="E23" s="12"/>
      <c r="F23" s="15">
        <f t="shared" si="0"/>
        <v>85</v>
      </c>
      <c r="G23" s="21">
        <v>450</v>
      </c>
      <c r="H23" s="21"/>
      <c r="I23" s="31">
        <v>410</v>
      </c>
      <c r="J23" s="25" t="s">
        <v>48</v>
      </c>
      <c r="K23" s="7"/>
      <c r="L23" s="22"/>
      <c r="M23" s="12"/>
      <c r="N23" s="12"/>
      <c r="O23" s="9" t="s">
        <v>200</v>
      </c>
      <c r="P23" s="21">
        <v>1600</v>
      </c>
      <c r="Q23" s="21"/>
      <c r="R23" s="31">
        <v>1500</v>
      </c>
      <c r="T23" t="s">
        <v>194</v>
      </c>
      <c r="V23" t="s">
        <v>195</v>
      </c>
      <c r="W23">
        <v>1770</v>
      </c>
    </row>
    <row r="24" spans="1:23" ht="15.75" customHeight="1">
      <c r="A24" s="20" t="s">
        <v>47</v>
      </c>
      <c r="B24" s="7">
        <v>1.31</v>
      </c>
      <c r="C24" s="22"/>
      <c r="D24" s="12">
        <v>85</v>
      </c>
      <c r="E24" s="12"/>
      <c r="F24" s="15">
        <f t="shared" si="0"/>
        <v>85</v>
      </c>
      <c r="G24" s="21">
        <v>480</v>
      </c>
      <c r="H24" s="21"/>
      <c r="I24" s="31">
        <v>440</v>
      </c>
      <c r="J24" s="25" t="s">
        <v>50</v>
      </c>
      <c r="K24" s="7"/>
      <c r="L24" s="22"/>
      <c r="M24" s="12"/>
      <c r="N24" s="12"/>
      <c r="O24" s="9" t="s">
        <v>200</v>
      </c>
      <c r="P24" s="21">
        <v>1750</v>
      </c>
      <c r="Q24" s="21"/>
      <c r="R24" s="31">
        <v>1500</v>
      </c>
      <c r="T24" t="s">
        <v>52</v>
      </c>
      <c r="V24" t="s">
        <v>195</v>
      </c>
      <c r="W24">
        <v>1720</v>
      </c>
    </row>
    <row r="25" spans="1:21" ht="15.75" customHeight="1">
      <c r="A25" s="20" t="s">
        <v>49</v>
      </c>
      <c r="B25" s="7">
        <v>0.796</v>
      </c>
      <c r="C25" s="22"/>
      <c r="D25" s="12">
        <v>85</v>
      </c>
      <c r="E25" s="12"/>
      <c r="F25" s="15">
        <f t="shared" si="0"/>
        <v>85</v>
      </c>
      <c r="G25" s="21">
        <v>350</v>
      </c>
      <c r="H25" s="21"/>
      <c r="I25" s="31">
        <v>320</v>
      </c>
      <c r="J25" s="25" t="s">
        <v>52</v>
      </c>
      <c r="K25" s="7"/>
      <c r="L25" s="22"/>
      <c r="M25" s="12"/>
      <c r="N25" s="12"/>
      <c r="O25" s="9" t="s">
        <v>201</v>
      </c>
      <c r="P25" s="21">
        <v>1600</v>
      </c>
      <c r="Q25" s="21"/>
      <c r="R25" s="31">
        <v>1500</v>
      </c>
      <c r="U25" t="s">
        <v>55</v>
      </c>
    </row>
    <row r="26" spans="1:18" ht="15.75" customHeight="1">
      <c r="A26" s="20" t="s">
        <v>51</v>
      </c>
      <c r="B26" s="7">
        <v>1.08</v>
      </c>
      <c r="C26" s="22"/>
      <c r="D26" s="12">
        <v>75</v>
      </c>
      <c r="E26" s="12"/>
      <c r="F26" s="15">
        <f t="shared" si="0"/>
        <v>75</v>
      </c>
      <c r="G26" s="21">
        <v>360</v>
      </c>
      <c r="H26" s="21"/>
      <c r="I26" s="31">
        <v>340</v>
      </c>
      <c r="J26" s="25" t="s">
        <v>202</v>
      </c>
      <c r="K26" s="7"/>
      <c r="L26" s="22"/>
      <c r="M26" s="12"/>
      <c r="N26" s="12"/>
      <c r="O26" s="9" t="s">
        <v>201</v>
      </c>
      <c r="P26" s="21">
        <v>1600</v>
      </c>
      <c r="Q26" s="21"/>
      <c r="R26" s="31">
        <v>1500</v>
      </c>
    </row>
    <row r="27" spans="1:18" ht="15.75" customHeight="1">
      <c r="A27" s="20" t="s">
        <v>53</v>
      </c>
      <c r="B27" s="7">
        <v>1.16</v>
      </c>
      <c r="C27" s="22"/>
      <c r="D27" s="12">
        <v>75</v>
      </c>
      <c r="E27" s="12"/>
      <c r="F27" s="15">
        <f t="shared" si="0"/>
        <v>75</v>
      </c>
      <c r="G27" s="21">
        <v>360</v>
      </c>
      <c r="H27" s="21"/>
      <c r="I27" s="31">
        <v>350</v>
      </c>
      <c r="J27" s="25"/>
      <c r="K27" s="7" t="s">
        <v>55</v>
      </c>
      <c r="L27" s="22" t="s">
        <v>55</v>
      </c>
      <c r="M27" s="13" t="s">
        <v>55</v>
      </c>
      <c r="N27" s="13" t="s">
        <v>55</v>
      </c>
      <c r="O27" s="6"/>
      <c r="P27" s="21"/>
      <c r="Q27" s="21"/>
      <c r="R27" s="31"/>
    </row>
    <row r="28" spans="1:20" ht="15.75" customHeight="1">
      <c r="A28" s="20" t="s">
        <v>54</v>
      </c>
      <c r="B28" s="7">
        <v>1.912</v>
      </c>
      <c r="C28" s="22"/>
      <c r="D28" s="12">
        <v>85</v>
      </c>
      <c r="E28" s="12"/>
      <c r="F28" s="15">
        <f t="shared" si="0"/>
        <v>85</v>
      </c>
      <c r="G28" s="21">
        <v>600</v>
      </c>
      <c r="H28" s="21"/>
      <c r="I28" s="31">
        <v>540</v>
      </c>
      <c r="P28" s="17"/>
      <c r="Q28" s="17"/>
      <c r="R28" s="10"/>
      <c r="T28" t="s">
        <v>58</v>
      </c>
    </row>
    <row r="29" spans="1:22" ht="15.75" customHeight="1">
      <c r="A29" s="20" t="s">
        <v>56</v>
      </c>
      <c r="B29" s="7">
        <v>0.743</v>
      </c>
      <c r="C29" s="22"/>
      <c r="D29" s="12">
        <v>80</v>
      </c>
      <c r="E29" s="12"/>
      <c r="F29" s="15">
        <f t="shared" si="0"/>
        <v>80</v>
      </c>
      <c r="G29" s="21">
        <v>350</v>
      </c>
      <c r="H29" s="21"/>
      <c r="I29" s="31">
        <v>310</v>
      </c>
      <c r="J29" s="3" t="s">
        <v>58</v>
      </c>
      <c r="K29" s="4"/>
      <c r="L29" s="4"/>
      <c r="M29" s="4"/>
      <c r="N29" s="4"/>
      <c r="P29" s="17"/>
      <c r="Q29" s="17"/>
      <c r="R29" s="10"/>
      <c r="T29" t="s">
        <v>2</v>
      </c>
      <c r="U29" t="s">
        <v>9</v>
      </c>
      <c r="V29" t="s">
        <v>7</v>
      </c>
    </row>
    <row r="30" spans="1:23" ht="15.75" customHeight="1">
      <c r="A30" s="20" t="s">
        <v>57</v>
      </c>
      <c r="B30" s="7">
        <v>1.03</v>
      </c>
      <c r="C30" s="22"/>
      <c r="D30" s="12">
        <v>85</v>
      </c>
      <c r="E30" s="12"/>
      <c r="F30" s="15">
        <f t="shared" si="0"/>
        <v>85</v>
      </c>
      <c r="G30" s="21">
        <v>400</v>
      </c>
      <c r="H30" s="21"/>
      <c r="I30" s="31">
        <v>370</v>
      </c>
      <c r="J30" s="7" t="s">
        <v>2</v>
      </c>
      <c r="K30" s="7" t="s">
        <v>9</v>
      </c>
      <c r="L30" s="7" t="s">
        <v>10</v>
      </c>
      <c r="M30" s="7" t="s">
        <v>5</v>
      </c>
      <c r="N30" s="7" t="s">
        <v>11</v>
      </c>
      <c r="O30" s="8" t="s">
        <v>7</v>
      </c>
      <c r="P30" s="21"/>
      <c r="Q30" s="35" t="s">
        <v>283</v>
      </c>
      <c r="R30" s="31"/>
      <c r="T30" t="s">
        <v>61</v>
      </c>
      <c r="U30">
        <v>0.173</v>
      </c>
      <c r="V30">
        <v>0</v>
      </c>
      <c r="W30">
        <v>1280</v>
      </c>
    </row>
    <row r="31" spans="1:23" ht="15.75" customHeight="1">
      <c r="A31" s="20" t="s">
        <v>59</v>
      </c>
      <c r="B31" s="7">
        <v>1.06</v>
      </c>
      <c r="C31" s="22"/>
      <c r="D31" s="12">
        <v>75</v>
      </c>
      <c r="E31" s="12"/>
      <c r="F31" s="15">
        <f t="shared" si="0"/>
        <v>75</v>
      </c>
      <c r="G31" s="21">
        <v>400</v>
      </c>
      <c r="H31" s="21"/>
      <c r="I31" s="31">
        <v>360</v>
      </c>
      <c r="J31" s="20" t="s">
        <v>61</v>
      </c>
      <c r="K31" s="7">
        <v>0.173</v>
      </c>
      <c r="L31" s="22"/>
      <c r="M31" s="7"/>
      <c r="N31" s="7"/>
      <c r="O31" s="9" t="s">
        <v>192</v>
      </c>
      <c r="P31" s="21">
        <v>1280</v>
      </c>
      <c r="Q31" s="21"/>
      <c r="R31" s="31">
        <v>1100</v>
      </c>
      <c r="T31" t="s">
        <v>63</v>
      </c>
      <c r="W31">
        <v>1250</v>
      </c>
    </row>
    <row r="32" spans="1:23" ht="15.75" customHeight="1">
      <c r="A32" s="20" t="s">
        <v>60</v>
      </c>
      <c r="B32" s="7">
        <v>1.392</v>
      </c>
      <c r="C32" s="22"/>
      <c r="D32" s="12">
        <v>85</v>
      </c>
      <c r="E32" s="12"/>
      <c r="F32" s="15">
        <f t="shared" si="0"/>
        <v>85</v>
      </c>
      <c r="G32" s="21">
        <v>400</v>
      </c>
      <c r="H32" s="21"/>
      <c r="I32" s="31">
        <v>380</v>
      </c>
      <c r="J32" s="20" t="s">
        <v>63</v>
      </c>
      <c r="K32" s="7"/>
      <c r="L32" s="22"/>
      <c r="M32" s="7"/>
      <c r="N32" s="7"/>
      <c r="O32" s="9" t="s">
        <v>203</v>
      </c>
      <c r="P32" s="21">
        <v>1250</v>
      </c>
      <c r="Q32" s="21"/>
      <c r="R32" s="31">
        <v>1100</v>
      </c>
      <c r="T32" t="s">
        <v>65</v>
      </c>
      <c r="U32">
        <v>0.225</v>
      </c>
      <c r="V32">
        <v>0</v>
      </c>
      <c r="W32">
        <v>855</v>
      </c>
    </row>
    <row r="33" spans="1:23" ht="15.75" customHeight="1">
      <c r="A33" s="20" t="s">
        <v>62</v>
      </c>
      <c r="B33" s="7">
        <v>1.69</v>
      </c>
      <c r="C33" s="22"/>
      <c r="D33" s="12">
        <v>90</v>
      </c>
      <c r="E33" s="12"/>
      <c r="F33" s="15">
        <f t="shared" si="0"/>
        <v>90</v>
      </c>
      <c r="G33" s="21">
        <v>430</v>
      </c>
      <c r="H33" s="21"/>
      <c r="I33" s="31">
        <v>420</v>
      </c>
      <c r="J33" s="20" t="s">
        <v>65</v>
      </c>
      <c r="K33" s="7">
        <v>0.225</v>
      </c>
      <c r="L33" s="22"/>
      <c r="M33" s="7"/>
      <c r="N33" s="7"/>
      <c r="O33" s="9" t="s">
        <v>204</v>
      </c>
      <c r="P33" s="21">
        <v>840</v>
      </c>
      <c r="Q33" s="21"/>
      <c r="R33" s="31">
        <v>800</v>
      </c>
      <c r="T33" t="s">
        <v>67</v>
      </c>
      <c r="V33">
        <v>0</v>
      </c>
      <c r="W33">
        <v>840</v>
      </c>
    </row>
    <row r="34" spans="1:23" ht="15.75" customHeight="1">
      <c r="A34" s="20" t="s">
        <v>64</v>
      </c>
      <c r="B34" s="7">
        <v>0.67</v>
      </c>
      <c r="C34" s="22"/>
      <c r="D34" s="12">
        <v>70</v>
      </c>
      <c r="E34" s="12"/>
      <c r="F34" s="15">
        <f t="shared" si="0"/>
        <v>70</v>
      </c>
      <c r="G34" s="21">
        <v>270</v>
      </c>
      <c r="H34" s="21"/>
      <c r="I34" s="31">
        <v>260</v>
      </c>
      <c r="J34" s="20" t="s">
        <v>67</v>
      </c>
      <c r="K34" s="7"/>
      <c r="L34" s="22"/>
      <c r="M34" s="13"/>
      <c r="N34" s="13"/>
      <c r="O34" s="9" t="s">
        <v>205</v>
      </c>
      <c r="P34" s="21">
        <v>840</v>
      </c>
      <c r="Q34" s="21"/>
      <c r="R34" s="31">
        <v>800</v>
      </c>
      <c r="T34" t="s">
        <v>69</v>
      </c>
      <c r="V34">
        <v>350</v>
      </c>
      <c r="W34">
        <v>900</v>
      </c>
    </row>
    <row r="35" spans="1:23" ht="15.75" customHeight="1">
      <c r="A35" s="20" t="s">
        <v>259</v>
      </c>
      <c r="B35" s="7">
        <v>0.839</v>
      </c>
      <c r="C35" s="22"/>
      <c r="D35" s="12">
        <v>90</v>
      </c>
      <c r="E35" s="12"/>
      <c r="F35" s="15">
        <f t="shared" si="0"/>
        <v>90</v>
      </c>
      <c r="G35" s="21"/>
      <c r="H35" s="21"/>
      <c r="I35" s="31"/>
      <c r="J35" s="20" t="s">
        <v>69</v>
      </c>
      <c r="K35" s="7"/>
      <c r="L35" s="22"/>
      <c r="M35" s="13"/>
      <c r="N35" s="13"/>
      <c r="O35" s="9" t="s">
        <v>203</v>
      </c>
      <c r="P35" s="21">
        <v>850</v>
      </c>
      <c r="Q35" s="21"/>
      <c r="R35" s="31">
        <v>800</v>
      </c>
      <c r="T35" t="s">
        <v>71</v>
      </c>
      <c r="W35">
        <v>900</v>
      </c>
    </row>
    <row r="36" spans="1:23" ht="15.75" customHeight="1">
      <c r="A36" s="20" t="s">
        <v>66</v>
      </c>
      <c r="B36" s="7">
        <v>0.95</v>
      </c>
      <c r="C36" s="22"/>
      <c r="D36" s="12">
        <v>75</v>
      </c>
      <c r="E36" s="12"/>
      <c r="F36" s="15">
        <f t="shared" si="0"/>
        <v>75</v>
      </c>
      <c r="G36" s="21">
        <v>310</v>
      </c>
      <c r="H36" s="21"/>
      <c r="I36" s="31">
        <v>300</v>
      </c>
      <c r="J36" s="20" t="s">
        <v>71</v>
      </c>
      <c r="K36" s="7"/>
      <c r="L36" s="22"/>
      <c r="M36" s="13"/>
      <c r="N36" s="13"/>
      <c r="O36" s="9" t="s">
        <v>188</v>
      </c>
      <c r="P36" s="21">
        <v>850</v>
      </c>
      <c r="Q36" s="21"/>
      <c r="R36" s="31">
        <v>800</v>
      </c>
      <c r="T36" t="s">
        <v>73</v>
      </c>
      <c r="V36">
        <v>0</v>
      </c>
      <c r="W36">
        <v>780</v>
      </c>
    </row>
    <row r="37" spans="1:23" ht="15.75" customHeight="1">
      <c r="A37" s="20" t="s">
        <v>68</v>
      </c>
      <c r="B37" s="7">
        <v>0.984</v>
      </c>
      <c r="C37" s="22"/>
      <c r="D37" s="12">
        <v>70</v>
      </c>
      <c r="E37" s="12"/>
      <c r="F37" s="15">
        <f t="shared" si="0"/>
        <v>70</v>
      </c>
      <c r="G37" s="21">
        <v>320</v>
      </c>
      <c r="H37" s="21"/>
      <c r="I37" s="31">
        <v>300</v>
      </c>
      <c r="J37" s="20" t="s">
        <v>73</v>
      </c>
      <c r="K37" s="7"/>
      <c r="L37" s="22"/>
      <c r="M37" s="13"/>
      <c r="N37" s="13"/>
      <c r="O37" s="9" t="s">
        <v>203</v>
      </c>
      <c r="P37" s="21">
        <v>850</v>
      </c>
      <c r="Q37" s="21"/>
      <c r="R37" s="31">
        <v>800</v>
      </c>
      <c r="T37" t="s">
        <v>75</v>
      </c>
      <c r="V37">
        <v>0</v>
      </c>
      <c r="W37">
        <v>850</v>
      </c>
    </row>
    <row r="38" spans="1:23" ht="15.75" customHeight="1">
      <c r="A38" s="20" t="s">
        <v>237</v>
      </c>
      <c r="B38" s="7">
        <v>1.305</v>
      </c>
      <c r="C38" s="22"/>
      <c r="D38" s="12">
        <v>75</v>
      </c>
      <c r="E38" s="12"/>
      <c r="F38" s="15">
        <f t="shared" si="0"/>
        <v>75</v>
      </c>
      <c r="G38" s="21"/>
      <c r="H38" s="21"/>
      <c r="I38" s="31"/>
      <c r="J38" s="20" t="s">
        <v>75</v>
      </c>
      <c r="K38" s="7"/>
      <c r="L38" s="22"/>
      <c r="M38" s="7"/>
      <c r="N38" s="7"/>
      <c r="O38" s="9" t="s">
        <v>203</v>
      </c>
      <c r="P38" s="21">
        <v>850</v>
      </c>
      <c r="Q38" s="21"/>
      <c r="R38" s="31">
        <v>800</v>
      </c>
      <c r="T38" t="s">
        <v>77</v>
      </c>
      <c r="U38">
        <v>0.324</v>
      </c>
      <c r="V38">
        <v>0</v>
      </c>
      <c r="W38">
        <v>720</v>
      </c>
    </row>
    <row r="39" spans="1:23" ht="15.75" customHeight="1">
      <c r="A39" s="20" t="s">
        <v>70</v>
      </c>
      <c r="B39" s="7">
        <v>1.55</v>
      </c>
      <c r="C39" s="22"/>
      <c r="D39" s="12">
        <v>70</v>
      </c>
      <c r="E39" s="12"/>
      <c r="F39" s="15">
        <f t="shared" si="0"/>
        <v>70</v>
      </c>
      <c r="G39" s="21">
        <v>410</v>
      </c>
      <c r="H39" s="21"/>
      <c r="I39" s="31">
        <v>400</v>
      </c>
      <c r="J39" s="20" t="s">
        <v>77</v>
      </c>
      <c r="K39" s="7">
        <v>0.324</v>
      </c>
      <c r="L39" s="22"/>
      <c r="M39" s="7"/>
      <c r="N39" s="7"/>
      <c r="O39" s="9" t="s">
        <v>204</v>
      </c>
      <c r="P39" s="21">
        <v>700</v>
      </c>
      <c r="Q39" s="21"/>
      <c r="R39" s="31">
        <v>660</v>
      </c>
      <c r="T39" t="s">
        <v>79</v>
      </c>
      <c r="U39">
        <v>0.298</v>
      </c>
      <c r="V39">
        <v>0</v>
      </c>
      <c r="W39">
        <v>690</v>
      </c>
    </row>
    <row r="40" spans="1:23" ht="15.75" customHeight="1">
      <c r="A40" s="20" t="s">
        <v>72</v>
      </c>
      <c r="B40" s="7">
        <v>2.22</v>
      </c>
      <c r="C40" s="22"/>
      <c r="D40" s="12">
        <v>100</v>
      </c>
      <c r="E40" s="12"/>
      <c r="F40" s="15">
        <f t="shared" si="0"/>
        <v>100</v>
      </c>
      <c r="G40" s="21">
        <v>600</v>
      </c>
      <c r="H40" s="21"/>
      <c r="I40" s="31">
        <v>580</v>
      </c>
      <c r="J40" s="20" t="s">
        <v>79</v>
      </c>
      <c r="K40" s="7">
        <v>0.298</v>
      </c>
      <c r="L40" s="22"/>
      <c r="M40" s="13"/>
      <c r="N40" s="13"/>
      <c r="O40" s="9" t="s">
        <v>204</v>
      </c>
      <c r="P40" s="21">
        <v>690</v>
      </c>
      <c r="Q40" s="21"/>
      <c r="R40" s="31">
        <v>640</v>
      </c>
      <c r="T40" t="s">
        <v>81</v>
      </c>
      <c r="V40">
        <v>0</v>
      </c>
      <c r="W40">
        <v>670</v>
      </c>
    </row>
    <row r="41" spans="1:23" ht="15.75" customHeight="1">
      <c r="A41" s="20" t="s">
        <v>74</v>
      </c>
      <c r="B41" s="7">
        <v>0.788</v>
      </c>
      <c r="C41" s="22"/>
      <c r="D41" s="12">
        <v>90</v>
      </c>
      <c r="E41" s="12"/>
      <c r="F41" s="15">
        <f t="shared" si="0"/>
        <v>90</v>
      </c>
      <c r="G41" s="21">
        <v>300</v>
      </c>
      <c r="H41" s="21"/>
      <c r="I41" s="31">
        <v>280</v>
      </c>
      <c r="J41" s="20" t="s">
        <v>81</v>
      </c>
      <c r="K41" s="7"/>
      <c r="L41" s="22"/>
      <c r="M41" s="13"/>
      <c r="N41" s="13"/>
      <c r="O41" s="9" t="s">
        <v>204</v>
      </c>
      <c r="P41" s="21">
        <v>670</v>
      </c>
      <c r="Q41" s="21"/>
      <c r="R41" s="31">
        <v>620</v>
      </c>
      <c r="T41" t="s">
        <v>83</v>
      </c>
      <c r="U41">
        <v>0.301</v>
      </c>
      <c r="V41">
        <v>250</v>
      </c>
      <c r="W41">
        <v>670</v>
      </c>
    </row>
    <row r="42" spans="1:23" ht="15.75" customHeight="1">
      <c r="A42" s="20" t="s">
        <v>76</v>
      </c>
      <c r="B42" s="7">
        <v>1.204</v>
      </c>
      <c r="C42" s="22"/>
      <c r="D42" s="12"/>
      <c r="E42" s="12"/>
      <c r="F42" s="15">
        <f t="shared" si="0"/>
        <v>0</v>
      </c>
      <c r="G42" s="21">
        <v>370</v>
      </c>
      <c r="H42" s="21"/>
      <c r="I42" s="31">
        <v>350</v>
      </c>
      <c r="J42" s="20" t="s">
        <v>83</v>
      </c>
      <c r="K42" s="7">
        <v>0.301</v>
      </c>
      <c r="L42" s="22"/>
      <c r="M42" s="7"/>
      <c r="N42" s="7"/>
      <c r="O42" s="9" t="s">
        <v>206</v>
      </c>
      <c r="P42" s="21">
        <v>650</v>
      </c>
      <c r="Q42" s="21"/>
      <c r="R42" s="31">
        <v>600</v>
      </c>
      <c r="T42" t="s">
        <v>85</v>
      </c>
      <c r="W42">
        <v>530</v>
      </c>
    </row>
    <row r="43" spans="1:23" ht="15.75" customHeight="1">
      <c r="A43" s="20" t="s">
        <v>78</v>
      </c>
      <c r="B43" s="7">
        <v>0.86</v>
      </c>
      <c r="C43" s="22"/>
      <c r="D43" s="12">
        <v>70</v>
      </c>
      <c r="E43" s="12"/>
      <c r="F43" s="15">
        <f t="shared" si="0"/>
        <v>70</v>
      </c>
      <c r="G43" s="21">
        <v>300</v>
      </c>
      <c r="H43" s="21"/>
      <c r="I43" s="31">
        <v>290</v>
      </c>
      <c r="J43" s="20" t="s">
        <v>85</v>
      </c>
      <c r="K43" s="7"/>
      <c r="L43" s="22"/>
      <c r="M43" s="7"/>
      <c r="N43" s="7"/>
      <c r="O43" s="9" t="s">
        <v>207</v>
      </c>
      <c r="P43" s="21">
        <v>530</v>
      </c>
      <c r="Q43" s="21"/>
      <c r="R43" s="31">
        <v>500</v>
      </c>
      <c r="T43" t="s">
        <v>87</v>
      </c>
      <c r="V43">
        <v>320</v>
      </c>
      <c r="W43">
        <v>470</v>
      </c>
    </row>
    <row r="44" spans="1:23" ht="15.75" customHeight="1">
      <c r="A44" s="20" t="s">
        <v>80</v>
      </c>
      <c r="B44" s="7">
        <v>0.859</v>
      </c>
      <c r="C44" s="22"/>
      <c r="D44" s="12">
        <v>75</v>
      </c>
      <c r="E44" s="12"/>
      <c r="F44" s="15">
        <f t="shared" si="0"/>
        <v>75</v>
      </c>
      <c r="G44" s="21">
        <v>300</v>
      </c>
      <c r="H44" s="21"/>
      <c r="I44" s="31">
        <v>280</v>
      </c>
      <c r="J44" s="20" t="s">
        <v>87</v>
      </c>
      <c r="K44" s="7"/>
      <c r="L44" s="22"/>
      <c r="M44" s="7"/>
      <c r="N44" s="7"/>
      <c r="O44" s="9" t="s">
        <v>208</v>
      </c>
      <c r="P44" s="21">
        <v>500</v>
      </c>
      <c r="Q44" s="21"/>
      <c r="R44" s="31">
        <v>450</v>
      </c>
      <c r="T44" t="s">
        <v>89</v>
      </c>
      <c r="U44">
        <v>0.475</v>
      </c>
      <c r="V44">
        <v>0</v>
      </c>
      <c r="W44">
        <v>410</v>
      </c>
    </row>
    <row r="45" spans="1:23" ht="15.75" customHeight="1">
      <c r="A45" s="20" t="s">
        <v>238</v>
      </c>
      <c r="B45" s="7">
        <v>1.138</v>
      </c>
      <c r="C45" s="22"/>
      <c r="D45" s="12">
        <v>95</v>
      </c>
      <c r="E45" s="12"/>
      <c r="F45" s="15">
        <f t="shared" si="0"/>
        <v>95</v>
      </c>
      <c r="G45" s="21"/>
      <c r="H45" s="21"/>
      <c r="I45" s="31"/>
      <c r="J45" s="20" t="s">
        <v>89</v>
      </c>
      <c r="K45" s="7">
        <v>0.475</v>
      </c>
      <c r="L45" s="22"/>
      <c r="M45" s="13"/>
      <c r="N45" s="13"/>
      <c r="O45" s="9" t="s">
        <v>209</v>
      </c>
      <c r="P45" s="21">
        <v>450</v>
      </c>
      <c r="Q45" s="21"/>
      <c r="R45" s="31">
        <v>410</v>
      </c>
      <c r="T45" t="s">
        <v>91</v>
      </c>
      <c r="U45">
        <v>0.652</v>
      </c>
      <c r="V45">
        <v>0</v>
      </c>
      <c r="W45">
        <v>450</v>
      </c>
    </row>
    <row r="46" spans="1:23" ht="15.75" customHeight="1">
      <c r="A46" s="20" t="s">
        <v>82</v>
      </c>
      <c r="B46" s="7">
        <v>1.362</v>
      </c>
      <c r="C46" s="22"/>
      <c r="D46" s="12">
        <v>75</v>
      </c>
      <c r="E46" s="12"/>
      <c r="F46" s="15">
        <f t="shared" si="0"/>
        <v>75</v>
      </c>
      <c r="G46" s="21">
        <v>360</v>
      </c>
      <c r="H46" s="21"/>
      <c r="I46" s="31">
        <v>340</v>
      </c>
      <c r="J46" s="20" t="s">
        <v>91</v>
      </c>
      <c r="K46" s="7">
        <v>0.652</v>
      </c>
      <c r="L46" s="22"/>
      <c r="M46" s="13"/>
      <c r="N46" s="13"/>
      <c r="O46" s="9" t="s">
        <v>207</v>
      </c>
      <c r="P46" s="21">
        <v>480</v>
      </c>
      <c r="Q46" s="21"/>
      <c r="R46" s="31">
        <v>450</v>
      </c>
      <c r="T46" t="s">
        <v>93</v>
      </c>
      <c r="U46">
        <v>0.693</v>
      </c>
      <c r="V46">
        <v>0</v>
      </c>
      <c r="W46">
        <v>450</v>
      </c>
    </row>
    <row r="47" spans="1:18" ht="15.75" customHeight="1">
      <c r="A47" s="20" t="s">
        <v>84</v>
      </c>
      <c r="B47" s="7">
        <v>2.337</v>
      </c>
      <c r="C47" s="22"/>
      <c r="D47" s="12">
        <v>125</v>
      </c>
      <c r="E47" s="12"/>
      <c r="F47" s="15">
        <f t="shared" si="0"/>
        <v>125</v>
      </c>
      <c r="G47" s="21">
        <v>650</v>
      </c>
      <c r="H47" s="21"/>
      <c r="I47" s="31">
        <v>630</v>
      </c>
      <c r="J47" s="20" t="s">
        <v>93</v>
      </c>
      <c r="K47" s="7">
        <v>0.693</v>
      </c>
      <c r="L47" s="22"/>
      <c r="M47" s="7"/>
      <c r="N47" s="7"/>
      <c r="O47" s="9" t="s">
        <v>207</v>
      </c>
      <c r="P47" s="21">
        <v>480</v>
      </c>
      <c r="Q47" s="21"/>
      <c r="R47" s="31">
        <v>450</v>
      </c>
    </row>
    <row r="48" spans="1:23" ht="15.75" customHeight="1">
      <c r="A48" s="20" t="s">
        <v>244</v>
      </c>
      <c r="B48" s="7">
        <v>2.868</v>
      </c>
      <c r="C48" s="22"/>
      <c r="D48" s="12">
        <v>170</v>
      </c>
      <c r="E48" s="12"/>
      <c r="F48" s="15">
        <f t="shared" si="0"/>
        <v>170</v>
      </c>
      <c r="G48" s="21"/>
      <c r="H48" s="21"/>
      <c r="I48" s="31"/>
      <c r="J48" s="20" t="s">
        <v>95</v>
      </c>
      <c r="K48" s="7">
        <v>0.7</v>
      </c>
      <c r="L48" s="22">
        <v>220</v>
      </c>
      <c r="M48" s="7">
        <v>165</v>
      </c>
      <c r="N48" s="7">
        <v>15</v>
      </c>
      <c r="O48" s="9" t="s">
        <v>209</v>
      </c>
      <c r="P48" s="21">
        <v>450</v>
      </c>
      <c r="Q48" s="21"/>
      <c r="R48" s="31">
        <v>420</v>
      </c>
      <c r="T48" t="s">
        <v>95</v>
      </c>
      <c r="U48">
        <v>0.7</v>
      </c>
      <c r="V48">
        <v>334</v>
      </c>
      <c r="W48">
        <v>400</v>
      </c>
    </row>
    <row r="49" spans="1:23" ht="15.75" customHeight="1">
      <c r="A49" s="20" t="s">
        <v>86</v>
      </c>
      <c r="B49" s="7">
        <v>3.54</v>
      </c>
      <c r="C49" s="22"/>
      <c r="D49" s="12">
        <v>135</v>
      </c>
      <c r="E49" s="12"/>
      <c r="F49" s="15">
        <f t="shared" si="0"/>
        <v>135</v>
      </c>
      <c r="G49" s="21">
        <v>830</v>
      </c>
      <c r="H49" s="21"/>
      <c r="I49" s="31">
        <v>800</v>
      </c>
      <c r="J49" s="20" t="s">
        <v>97</v>
      </c>
      <c r="K49" s="7">
        <v>0.84</v>
      </c>
      <c r="L49" s="22"/>
      <c r="M49" s="13"/>
      <c r="N49" s="13"/>
      <c r="O49" s="9" t="s">
        <v>186</v>
      </c>
      <c r="P49" s="21">
        <v>500</v>
      </c>
      <c r="Q49" s="21"/>
      <c r="R49" s="31">
        <v>460</v>
      </c>
      <c r="T49" t="s">
        <v>97</v>
      </c>
      <c r="V49">
        <v>0</v>
      </c>
      <c r="W49">
        <v>530</v>
      </c>
    </row>
    <row r="50" spans="1:23" ht="15.75" customHeight="1">
      <c r="A50" s="20" t="s">
        <v>281</v>
      </c>
      <c r="B50" s="7">
        <v>1.33</v>
      </c>
      <c r="C50" s="22"/>
      <c r="D50" s="12">
        <v>75</v>
      </c>
      <c r="E50" s="12"/>
      <c r="F50" s="15">
        <f t="shared" si="0"/>
        <v>75</v>
      </c>
      <c r="G50" s="21"/>
      <c r="H50" s="21"/>
      <c r="I50" s="31"/>
      <c r="J50" s="26"/>
      <c r="K50" s="27"/>
      <c r="L50" s="28"/>
      <c r="M50" s="29"/>
      <c r="N50" s="29"/>
      <c r="O50" s="30"/>
      <c r="P50" s="10"/>
      <c r="Q50" s="10"/>
      <c r="R50" s="18"/>
      <c r="T50" t="s">
        <v>93</v>
      </c>
      <c r="U50">
        <v>0.693</v>
      </c>
      <c r="V50" t="s">
        <v>186</v>
      </c>
      <c r="W50">
        <v>450</v>
      </c>
    </row>
    <row r="51" spans="1:18" ht="15.75" customHeight="1">
      <c r="A51" s="20" t="s">
        <v>88</v>
      </c>
      <c r="B51" s="7">
        <v>0.994</v>
      </c>
      <c r="C51" s="22"/>
      <c r="D51" s="12">
        <v>70</v>
      </c>
      <c r="E51" s="12"/>
      <c r="F51" s="15">
        <f t="shared" si="0"/>
        <v>70</v>
      </c>
      <c r="G51" s="21">
        <v>330</v>
      </c>
      <c r="H51" s="21"/>
      <c r="I51" s="31">
        <v>320</v>
      </c>
      <c r="J51" s="19"/>
      <c r="K51" s="5"/>
      <c r="L51" s="11"/>
      <c r="M51" s="14"/>
      <c r="N51" s="14"/>
      <c r="O51" s="9"/>
      <c r="P51" s="10"/>
      <c r="Q51" s="10"/>
      <c r="R51" s="18"/>
    </row>
    <row r="52" spans="1:17" ht="15.75" customHeight="1">
      <c r="A52" s="20" t="s">
        <v>90</v>
      </c>
      <c r="B52" s="7">
        <v>1.18</v>
      </c>
      <c r="C52" s="22"/>
      <c r="D52" s="12">
        <v>75</v>
      </c>
      <c r="E52" s="12"/>
      <c r="F52" s="15">
        <f t="shared" si="0"/>
        <v>75</v>
      </c>
      <c r="G52" s="21">
        <v>400</v>
      </c>
      <c r="H52" s="21"/>
      <c r="I52" s="31">
        <v>360</v>
      </c>
      <c r="P52" s="10"/>
      <c r="Q52" s="10"/>
    </row>
    <row r="53" spans="1:17" ht="15.75" customHeight="1">
      <c r="A53" s="20" t="s">
        <v>92</v>
      </c>
      <c r="B53" s="7">
        <v>1.487</v>
      </c>
      <c r="C53" s="22"/>
      <c r="D53" s="12">
        <v>65</v>
      </c>
      <c r="E53" s="12"/>
      <c r="F53" s="15">
        <f t="shared" si="0"/>
        <v>65</v>
      </c>
      <c r="G53" s="21">
        <v>410</v>
      </c>
      <c r="H53" s="21"/>
      <c r="I53" s="31">
        <v>390</v>
      </c>
      <c r="J53" s="3"/>
      <c r="K53" s="33" t="s">
        <v>276</v>
      </c>
      <c r="L53" s="33" t="s">
        <v>277</v>
      </c>
      <c r="M53" s="33" t="s">
        <v>278</v>
      </c>
      <c r="P53" s="10"/>
      <c r="Q53" s="10"/>
    </row>
    <row r="54" spans="1:17" ht="15.75" customHeight="1">
      <c r="A54" s="20" t="s">
        <v>260</v>
      </c>
      <c r="B54" s="7">
        <v>2.419</v>
      </c>
      <c r="C54" s="22"/>
      <c r="D54" s="12">
        <v>125</v>
      </c>
      <c r="E54" s="12"/>
      <c r="F54" s="15">
        <f t="shared" si="0"/>
        <v>125</v>
      </c>
      <c r="G54" s="21"/>
      <c r="H54" s="21"/>
      <c r="I54" s="31"/>
      <c r="J54" s="33" t="s">
        <v>279</v>
      </c>
      <c r="P54" s="10"/>
      <c r="Q54" s="10"/>
    </row>
    <row r="55" spans="1:18" ht="15.75" customHeight="1">
      <c r="A55" s="20" t="s">
        <v>94</v>
      </c>
      <c r="B55" s="7">
        <v>2.786</v>
      </c>
      <c r="C55" s="22"/>
      <c r="D55" s="12">
        <v>100</v>
      </c>
      <c r="E55" s="12"/>
      <c r="F55" s="15">
        <f t="shared" si="0"/>
        <v>100</v>
      </c>
      <c r="G55" s="21">
        <v>810</v>
      </c>
      <c r="H55" s="21"/>
      <c r="I55" s="31">
        <v>770</v>
      </c>
      <c r="J55" s="7" t="s">
        <v>2</v>
      </c>
      <c r="K55" s="7" t="s">
        <v>9</v>
      </c>
      <c r="L55" s="7" t="s">
        <v>10</v>
      </c>
      <c r="M55" s="7" t="s">
        <v>5</v>
      </c>
      <c r="N55" s="7" t="s">
        <v>11</v>
      </c>
      <c r="O55" s="8" t="s">
        <v>7</v>
      </c>
      <c r="P55" s="20" t="s">
        <v>210</v>
      </c>
      <c r="Q55" s="36" t="s">
        <v>283</v>
      </c>
      <c r="R55" s="20" t="s">
        <v>211</v>
      </c>
    </row>
    <row r="56" spans="1:18" ht="15.75" customHeight="1">
      <c r="A56" s="20" t="s">
        <v>96</v>
      </c>
      <c r="B56" s="7">
        <v>5.979</v>
      </c>
      <c r="C56" s="22"/>
      <c r="D56" s="12">
        <v>145</v>
      </c>
      <c r="E56" s="12"/>
      <c r="F56" s="15">
        <f t="shared" si="0"/>
        <v>145</v>
      </c>
      <c r="G56" s="21">
        <v>1350</v>
      </c>
      <c r="H56" s="21"/>
      <c r="I56" s="31">
        <v>1280</v>
      </c>
      <c r="J56" s="9" t="s">
        <v>290</v>
      </c>
      <c r="K56" s="16">
        <v>8.7</v>
      </c>
      <c r="L56" s="9"/>
      <c r="M56" s="16">
        <v>870</v>
      </c>
      <c r="N56" s="9"/>
      <c r="O56" s="9">
        <f>M56+N56+L56*3.655</f>
        <v>870</v>
      </c>
      <c r="P56" s="31"/>
      <c r="Q56" s="31"/>
      <c r="R56" s="6"/>
    </row>
    <row r="57" spans="1:18" ht="15.75" customHeight="1">
      <c r="A57" s="20" t="s">
        <v>245</v>
      </c>
      <c r="B57" s="7">
        <v>0.649</v>
      </c>
      <c r="C57" s="22"/>
      <c r="D57" s="12">
        <v>75</v>
      </c>
      <c r="E57" s="12"/>
      <c r="F57" s="15">
        <f t="shared" si="0"/>
        <v>75</v>
      </c>
      <c r="G57" s="21"/>
      <c r="H57" s="21"/>
      <c r="I57" s="31"/>
      <c r="J57" s="9" t="s">
        <v>291</v>
      </c>
      <c r="K57" s="16">
        <v>7.582</v>
      </c>
      <c r="L57" s="9"/>
      <c r="M57" s="16">
        <v>820</v>
      </c>
      <c r="N57" s="9"/>
      <c r="O57" s="9">
        <f aca="true" t="shared" si="1" ref="O57:O84">M57+N57+L57*3.655</f>
        <v>820</v>
      </c>
      <c r="P57" s="31"/>
      <c r="Q57" s="31"/>
      <c r="R57" s="6"/>
    </row>
    <row r="58" spans="1:18" ht="15.75" customHeight="1">
      <c r="A58" s="20" t="s">
        <v>98</v>
      </c>
      <c r="B58" s="7">
        <v>0.681</v>
      </c>
      <c r="C58" s="22"/>
      <c r="D58" s="12">
        <v>85</v>
      </c>
      <c r="E58" s="12"/>
      <c r="F58" s="15">
        <f t="shared" si="0"/>
        <v>85</v>
      </c>
      <c r="G58" s="21">
        <v>245</v>
      </c>
      <c r="H58" s="21"/>
      <c r="I58" s="31">
        <v>230</v>
      </c>
      <c r="J58" s="9" t="s">
        <v>294</v>
      </c>
      <c r="K58" s="16">
        <v>3.737</v>
      </c>
      <c r="L58" s="9"/>
      <c r="M58" s="16">
        <v>930</v>
      </c>
      <c r="N58" s="9"/>
      <c r="O58" s="9">
        <f t="shared" si="1"/>
        <v>930</v>
      </c>
      <c r="P58" s="31"/>
      <c r="Q58" s="31"/>
      <c r="R58" s="6"/>
    </row>
    <row r="59" spans="1:18" ht="15.75" customHeight="1">
      <c r="A59" s="20" t="s">
        <v>261</v>
      </c>
      <c r="B59" s="7">
        <v>0.906</v>
      </c>
      <c r="C59" s="22"/>
      <c r="D59" s="12">
        <v>75</v>
      </c>
      <c r="E59" s="12"/>
      <c r="F59" s="15">
        <f t="shared" si="0"/>
        <v>75</v>
      </c>
      <c r="G59" s="21"/>
      <c r="H59" s="21"/>
      <c r="I59" s="31"/>
      <c r="J59" s="9" t="s">
        <v>318</v>
      </c>
      <c r="K59" s="16">
        <v>8.729</v>
      </c>
      <c r="L59" s="9"/>
      <c r="M59" s="16">
        <v>0</v>
      </c>
      <c r="N59" s="9"/>
      <c r="O59" s="9">
        <f>M59+N59+L59*3.655</f>
        <v>0</v>
      </c>
      <c r="P59" s="31"/>
      <c r="Q59" s="31"/>
      <c r="R59" s="6"/>
    </row>
    <row r="60" spans="1:18" ht="15.75" customHeight="1">
      <c r="A60" s="20" t="s">
        <v>99</v>
      </c>
      <c r="B60" s="7">
        <v>1.09</v>
      </c>
      <c r="C60" s="22"/>
      <c r="D60" s="12">
        <v>60</v>
      </c>
      <c r="E60" s="12"/>
      <c r="F60" s="15">
        <f t="shared" si="0"/>
        <v>60</v>
      </c>
      <c r="G60" s="21">
        <v>290</v>
      </c>
      <c r="H60" s="21"/>
      <c r="I60" s="31">
        <v>275</v>
      </c>
      <c r="J60" s="9" t="s">
        <v>292</v>
      </c>
      <c r="K60" s="16">
        <v>6.583</v>
      </c>
      <c r="L60" s="9"/>
      <c r="M60" s="16">
        <v>760</v>
      </c>
      <c r="N60" s="9"/>
      <c r="O60" s="9">
        <f t="shared" si="1"/>
        <v>760</v>
      </c>
      <c r="P60" s="31"/>
      <c r="Q60" s="31"/>
      <c r="R60" s="6"/>
    </row>
    <row r="61" spans="1:18" ht="15.75" customHeight="1">
      <c r="A61" s="20" t="s">
        <v>284</v>
      </c>
      <c r="B61" s="7">
        <v>3.082</v>
      </c>
      <c r="C61" s="22"/>
      <c r="D61" s="12">
        <v>115</v>
      </c>
      <c r="E61" s="12"/>
      <c r="F61" s="15">
        <f t="shared" si="0"/>
        <v>115</v>
      </c>
      <c r="G61" s="21"/>
      <c r="H61" s="21"/>
      <c r="I61" s="31"/>
      <c r="J61" s="9" t="s">
        <v>293</v>
      </c>
      <c r="K61" s="16">
        <v>5.708</v>
      </c>
      <c r="L61" s="9"/>
      <c r="M61" s="16">
        <v>740</v>
      </c>
      <c r="N61" s="9"/>
      <c r="O61" s="9">
        <f t="shared" si="1"/>
        <v>740</v>
      </c>
      <c r="P61" s="31"/>
      <c r="Q61" s="31"/>
      <c r="R61" s="6"/>
    </row>
    <row r="62" spans="1:18" ht="15.75" customHeight="1">
      <c r="A62" s="20" t="s">
        <v>100</v>
      </c>
      <c r="B62" s="7">
        <v>2.517</v>
      </c>
      <c r="C62" s="22"/>
      <c r="D62" s="12">
        <v>135</v>
      </c>
      <c r="E62" s="12"/>
      <c r="F62" s="15">
        <f t="shared" si="0"/>
        <v>135</v>
      </c>
      <c r="G62" s="21">
        <v>700</v>
      </c>
      <c r="H62" s="21"/>
      <c r="I62" s="31">
        <v>650</v>
      </c>
      <c r="J62" s="9" t="s">
        <v>295</v>
      </c>
      <c r="K62" s="16">
        <v>7.199</v>
      </c>
      <c r="L62" s="9"/>
      <c r="M62" s="16">
        <v>690</v>
      </c>
      <c r="N62" s="9"/>
      <c r="O62" s="9">
        <f t="shared" si="1"/>
        <v>690</v>
      </c>
      <c r="P62" s="31"/>
      <c r="Q62" s="31"/>
      <c r="R62" s="6"/>
    </row>
    <row r="63" spans="1:18" ht="15.75" customHeight="1">
      <c r="A63" s="20" t="s">
        <v>101</v>
      </c>
      <c r="B63" s="7">
        <v>5.345</v>
      </c>
      <c r="C63" s="22"/>
      <c r="D63" s="12">
        <v>135</v>
      </c>
      <c r="E63" s="12"/>
      <c r="F63" s="15">
        <f>SUM(D63:E63)+B63*C63</f>
        <v>135</v>
      </c>
      <c r="G63" s="21">
        <v>1150</v>
      </c>
      <c r="H63" s="21"/>
      <c r="I63" s="31">
        <v>1110</v>
      </c>
      <c r="J63" s="9" t="s">
        <v>296</v>
      </c>
      <c r="K63" s="16">
        <v>8.848</v>
      </c>
      <c r="L63" s="9"/>
      <c r="M63" s="16">
        <v>720</v>
      </c>
      <c r="N63" s="9"/>
      <c r="O63" s="9">
        <f t="shared" si="1"/>
        <v>720</v>
      </c>
      <c r="P63" s="31"/>
      <c r="Q63" s="31"/>
      <c r="R63" s="6"/>
    </row>
    <row r="64" spans="1:18" ht="15.75" customHeight="1">
      <c r="A64" s="20" t="s">
        <v>282</v>
      </c>
      <c r="B64" s="7">
        <v>1.233</v>
      </c>
      <c r="C64" s="22"/>
      <c r="D64" s="12">
        <v>70</v>
      </c>
      <c r="E64" s="12"/>
      <c r="F64" s="15">
        <f>SUM(D64:E64)+B64*C64</f>
        <v>70</v>
      </c>
      <c r="G64" s="21"/>
      <c r="H64" s="21"/>
      <c r="I64" s="31"/>
      <c r="J64" s="9" t="s">
        <v>300</v>
      </c>
      <c r="K64" s="16">
        <v>7.556</v>
      </c>
      <c r="L64" s="9"/>
      <c r="M64" s="16">
        <v>520</v>
      </c>
      <c r="N64" s="9"/>
      <c r="O64" s="9">
        <f t="shared" si="1"/>
        <v>520</v>
      </c>
      <c r="P64" s="31"/>
      <c r="Q64" s="31"/>
      <c r="R64" s="6"/>
    </row>
    <row r="65" spans="1:18" ht="15.75" customHeight="1">
      <c r="A65" s="20" t="s">
        <v>250</v>
      </c>
      <c r="B65" s="7">
        <v>1.597</v>
      </c>
      <c r="C65" s="22"/>
      <c r="D65" s="12">
        <v>130</v>
      </c>
      <c r="E65" s="12"/>
      <c r="F65" s="15">
        <f>SUM(D65:E65)+B65*C65</f>
        <v>130</v>
      </c>
      <c r="G65" s="21"/>
      <c r="H65" s="21"/>
      <c r="I65" s="31"/>
      <c r="J65" s="9" t="s">
        <v>297</v>
      </c>
      <c r="K65" s="16">
        <v>8.84</v>
      </c>
      <c r="L65" s="9"/>
      <c r="M65" s="16">
        <v>720</v>
      </c>
      <c r="N65" s="9"/>
      <c r="O65" s="9">
        <f t="shared" si="1"/>
        <v>720</v>
      </c>
      <c r="P65" s="31"/>
      <c r="Q65" s="31"/>
      <c r="R65" s="6"/>
    </row>
    <row r="66" spans="1:18" ht="15.75" customHeight="1">
      <c r="A66" s="20" t="s">
        <v>102</v>
      </c>
      <c r="B66" s="7">
        <v>2.618</v>
      </c>
      <c r="C66" s="22"/>
      <c r="D66" s="12">
        <v>125</v>
      </c>
      <c r="E66" s="12"/>
      <c r="F66" s="15">
        <f t="shared" si="0"/>
        <v>125</v>
      </c>
      <c r="G66" s="21">
        <v>740</v>
      </c>
      <c r="H66" s="21"/>
      <c r="I66" s="31">
        <v>720</v>
      </c>
      <c r="J66" s="9" t="s">
        <v>298</v>
      </c>
      <c r="K66" s="16">
        <v>7.66</v>
      </c>
      <c r="L66" s="9"/>
      <c r="M66" s="16">
        <v>770</v>
      </c>
      <c r="N66" s="9"/>
      <c r="O66" s="9">
        <f t="shared" si="1"/>
        <v>770</v>
      </c>
      <c r="P66" s="31"/>
      <c r="Q66" s="31"/>
      <c r="R66" s="6"/>
    </row>
    <row r="67" spans="1:18" ht="15.75" customHeight="1">
      <c r="A67" s="20" t="s">
        <v>103</v>
      </c>
      <c r="B67" s="7">
        <v>5.3</v>
      </c>
      <c r="C67" s="22"/>
      <c r="D67" s="12">
        <v>120</v>
      </c>
      <c r="E67" s="12"/>
      <c r="F67" s="15">
        <f t="shared" si="0"/>
        <v>120</v>
      </c>
      <c r="G67" s="21">
        <v>1150</v>
      </c>
      <c r="H67" s="21"/>
      <c r="I67" s="31">
        <v>1110</v>
      </c>
      <c r="J67" s="9" t="s">
        <v>299</v>
      </c>
      <c r="K67" s="16">
        <v>9.203</v>
      </c>
      <c r="L67" s="9"/>
      <c r="M67" s="16">
        <v>750</v>
      </c>
      <c r="N67" s="9"/>
      <c r="O67" s="9">
        <f t="shared" si="1"/>
        <v>750</v>
      </c>
      <c r="P67" s="31"/>
      <c r="Q67" s="31"/>
      <c r="R67" s="6"/>
    </row>
    <row r="68" spans="1:18" ht="15.75" customHeight="1">
      <c r="A68" s="20" t="s">
        <v>251</v>
      </c>
      <c r="B68" s="7">
        <v>7.242</v>
      </c>
      <c r="C68" s="22"/>
      <c r="D68" s="12">
        <v>190</v>
      </c>
      <c r="E68" s="12"/>
      <c r="F68" s="15">
        <f t="shared" si="0"/>
        <v>190</v>
      </c>
      <c r="G68" s="21"/>
      <c r="H68" s="21"/>
      <c r="I68" s="31"/>
      <c r="J68" s="9" t="s">
        <v>319</v>
      </c>
      <c r="K68" s="16">
        <v>4.198</v>
      </c>
      <c r="L68" s="9"/>
      <c r="M68" s="16">
        <v>0</v>
      </c>
      <c r="N68" s="9"/>
      <c r="O68" s="9">
        <f>M68+N68+L68*3.655</f>
        <v>0</v>
      </c>
      <c r="P68" s="6"/>
      <c r="Q68" s="6"/>
      <c r="R68" s="6"/>
    </row>
    <row r="69" spans="1:18" ht="15.75" customHeight="1">
      <c r="A69" s="20" t="s">
        <v>104</v>
      </c>
      <c r="B69" s="7">
        <v>0.912</v>
      </c>
      <c r="C69" s="22"/>
      <c r="D69" s="12">
        <v>60</v>
      </c>
      <c r="E69" s="12"/>
      <c r="F69" s="15">
        <f t="shared" si="0"/>
        <v>60</v>
      </c>
      <c r="G69" s="21">
        <v>250</v>
      </c>
      <c r="H69" s="21"/>
      <c r="I69" s="31">
        <v>240</v>
      </c>
      <c r="J69" s="9" t="s">
        <v>265</v>
      </c>
      <c r="K69" s="16">
        <v>7.166</v>
      </c>
      <c r="L69" s="9"/>
      <c r="M69" s="16">
        <v>390</v>
      </c>
      <c r="N69" s="9"/>
      <c r="O69" s="9">
        <f t="shared" si="1"/>
        <v>390</v>
      </c>
      <c r="P69" s="31"/>
      <c r="Q69" s="31"/>
      <c r="R69" s="6"/>
    </row>
    <row r="70" spans="1:18" ht="15.75" customHeight="1">
      <c r="A70" s="20" t="s">
        <v>105</v>
      </c>
      <c r="B70" s="7">
        <v>1.351</v>
      </c>
      <c r="C70" s="22"/>
      <c r="D70" s="12">
        <v>70</v>
      </c>
      <c r="E70" s="12"/>
      <c r="F70" s="15">
        <f t="shared" si="0"/>
        <v>70</v>
      </c>
      <c r="G70" s="21">
        <v>330</v>
      </c>
      <c r="H70" s="21"/>
      <c r="I70" s="31">
        <v>320</v>
      </c>
      <c r="J70" s="9" t="s">
        <v>150</v>
      </c>
      <c r="K70" s="16">
        <v>7.905</v>
      </c>
      <c r="L70" s="9"/>
      <c r="M70" s="16">
        <v>550</v>
      </c>
      <c r="N70" s="9"/>
      <c r="O70" s="9">
        <f t="shared" si="1"/>
        <v>550</v>
      </c>
      <c r="P70" s="6"/>
      <c r="Q70" s="6"/>
      <c r="R70" s="6"/>
    </row>
    <row r="71" spans="1:18" ht="15.75" customHeight="1">
      <c r="A71" s="20" t="s">
        <v>106</v>
      </c>
      <c r="B71" s="7">
        <v>1.854</v>
      </c>
      <c r="C71" s="22"/>
      <c r="D71" s="12">
        <v>70</v>
      </c>
      <c r="E71" s="12"/>
      <c r="F71" s="15">
        <f t="shared" si="0"/>
        <v>70</v>
      </c>
      <c r="G71" s="21">
        <v>600</v>
      </c>
      <c r="H71" s="21"/>
      <c r="I71" s="31">
        <v>520</v>
      </c>
      <c r="J71" s="9" t="s">
        <v>301</v>
      </c>
      <c r="K71" s="8">
        <v>6.872</v>
      </c>
      <c r="L71" s="6"/>
      <c r="M71" s="8">
        <v>330</v>
      </c>
      <c r="N71" s="6"/>
      <c r="O71" s="9">
        <f t="shared" si="1"/>
        <v>330</v>
      </c>
      <c r="P71" s="6"/>
      <c r="Q71" s="6"/>
      <c r="R71" s="6"/>
    </row>
    <row r="72" spans="1:18" ht="15.75" customHeight="1">
      <c r="A72" s="20" t="s">
        <v>252</v>
      </c>
      <c r="B72" s="7">
        <v>3.792</v>
      </c>
      <c r="C72" s="22"/>
      <c r="D72" s="12">
        <v>125</v>
      </c>
      <c r="E72" s="12"/>
      <c r="F72" s="15">
        <f t="shared" si="0"/>
        <v>125</v>
      </c>
      <c r="G72" s="21"/>
      <c r="H72" s="21"/>
      <c r="I72" s="31"/>
      <c r="J72" s="9" t="s">
        <v>302</v>
      </c>
      <c r="K72" s="8">
        <v>4.934</v>
      </c>
      <c r="L72" s="6"/>
      <c r="M72" s="8">
        <v>880</v>
      </c>
      <c r="N72" s="6"/>
      <c r="O72" s="9">
        <f t="shared" si="1"/>
        <v>880</v>
      </c>
      <c r="P72" s="6"/>
      <c r="Q72" s="6"/>
      <c r="R72" s="6"/>
    </row>
    <row r="73" spans="1:18" ht="15.75" customHeight="1">
      <c r="A73" s="20" t="s">
        <v>107</v>
      </c>
      <c r="B73" s="7">
        <v>4.65</v>
      </c>
      <c r="C73" s="22"/>
      <c r="D73" s="12">
        <v>125</v>
      </c>
      <c r="E73" s="12"/>
      <c r="F73" s="15">
        <f t="shared" si="0"/>
        <v>125</v>
      </c>
      <c r="G73" s="21">
        <v>1200</v>
      </c>
      <c r="H73" s="21"/>
      <c r="I73" s="31">
        <v>1100</v>
      </c>
      <c r="J73" s="9" t="s">
        <v>303</v>
      </c>
      <c r="K73" s="8">
        <v>4.129</v>
      </c>
      <c r="L73" s="6"/>
      <c r="M73" s="8">
        <v>270</v>
      </c>
      <c r="N73" s="6"/>
      <c r="O73" s="9">
        <f t="shared" si="1"/>
        <v>270</v>
      </c>
      <c r="P73" s="6"/>
      <c r="Q73" s="6"/>
      <c r="R73" s="6"/>
    </row>
    <row r="74" spans="1:18" ht="15.75" customHeight="1">
      <c r="A74" s="20" t="s">
        <v>108</v>
      </c>
      <c r="B74" s="7">
        <v>6.284</v>
      </c>
      <c r="C74" s="22"/>
      <c r="D74" s="12">
        <v>150</v>
      </c>
      <c r="E74" s="12"/>
      <c r="F74" s="15">
        <f t="shared" si="0"/>
        <v>150</v>
      </c>
      <c r="G74" s="21">
        <v>1350</v>
      </c>
      <c r="H74" s="21"/>
      <c r="I74" s="31">
        <v>1270</v>
      </c>
      <c r="J74" s="6"/>
      <c r="K74" s="6"/>
      <c r="L74" s="6"/>
      <c r="M74" s="6"/>
      <c r="N74" s="6"/>
      <c r="O74" s="9">
        <f t="shared" si="1"/>
        <v>0</v>
      </c>
      <c r="P74" s="6"/>
      <c r="Q74" s="6"/>
      <c r="R74" s="6"/>
    </row>
    <row r="75" spans="1:18" ht="15.75" customHeight="1">
      <c r="A75" s="20" t="s">
        <v>109</v>
      </c>
      <c r="B75" s="7">
        <v>1.05</v>
      </c>
      <c r="C75" s="22"/>
      <c r="D75" s="12">
        <v>65</v>
      </c>
      <c r="E75" s="12"/>
      <c r="F75" s="15">
        <f t="shared" si="0"/>
        <v>65</v>
      </c>
      <c r="G75" s="21">
        <v>320</v>
      </c>
      <c r="H75" s="21"/>
      <c r="I75" s="31">
        <v>320</v>
      </c>
      <c r="J75" s="6"/>
      <c r="K75" s="6"/>
      <c r="L75" s="6"/>
      <c r="M75" s="6"/>
      <c r="N75" s="6"/>
      <c r="O75" s="9">
        <f t="shared" si="1"/>
        <v>0</v>
      </c>
      <c r="P75" s="6"/>
      <c r="Q75" s="6"/>
      <c r="R75" s="6"/>
    </row>
    <row r="76" spans="1:18" ht="15.75" customHeight="1">
      <c r="A76" s="20" t="s">
        <v>110</v>
      </c>
      <c r="B76" s="7">
        <v>2.26</v>
      </c>
      <c r="C76" s="22"/>
      <c r="D76" s="12">
        <v>110</v>
      </c>
      <c r="E76" s="12"/>
      <c r="F76" s="15">
        <f t="shared" si="0"/>
        <v>110</v>
      </c>
      <c r="G76" s="21">
        <v>660</v>
      </c>
      <c r="H76" s="21"/>
      <c r="I76" s="31">
        <v>600</v>
      </c>
      <c r="J76" s="6"/>
      <c r="K76" s="6"/>
      <c r="L76" s="6"/>
      <c r="M76" s="6"/>
      <c r="N76" s="6"/>
      <c r="O76" s="9">
        <f t="shared" si="1"/>
        <v>0</v>
      </c>
      <c r="P76" s="6"/>
      <c r="Q76" s="6"/>
      <c r="R76" s="6"/>
    </row>
    <row r="77" spans="1:18" ht="15.75" customHeight="1">
      <c r="A77" s="20" t="s">
        <v>111</v>
      </c>
      <c r="B77" s="7">
        <v>4.48</v>
      </c>
      <c r="C77" s="22"/>
      <c r="D77" s="12">
        <v>120</v>
      </c>
      <c r="E77" s="12"/>
      <c r="F77" s="15">
        <f t="shared" si="0"/>
        <v>120</v>
      </c>
      <c r="G77" s="21">
        <v>1000</v>
      </c>
      <c r="H77" s="21"/>
      <c r="I77" s="31">
        <v>940</v>
      </c>
      <c r="J77" s="6"/>
      <c r="K77" s="6"/>
      <c r="L77" s="6"/>
      <c r="M77" s="6"/>
      <c r="N77" s="6"/>
      <c r="O77" s="9">
        <f t="shared" si="1"/>
        <v>0</v>
      </c>
      <c r="P77" s="6"/>
      <c r="Q77" s="6"/>
      <c r="R77" s="6"/>
    </row>
    <row r="78" spans="1:18" ht="15.75" customHeight="1">
      <c r="A78" s="20" t="s">
        <v>112</v>
      </c>
      <c r="B78" s="7">
        <v>5.81</v>
      </c>
      <c r="C78" s="22"/>
      <c r="D78" s="12">
        <v>160</v>
      </c>
      <c r="E78" s="12"/>
      <c r="F78" s="15">
        <f t="shared" si="0"/>
        <v>160</v>
      </c>
      <c r="G78" s="21">
        <v>1200</v>
      </c>
      <c r="H78" s="21"/>
      <c r="I78" s="31">
        <v>1170</v>
      </c>
      <c r="J78" s="6"/>
      <c r="K78" s="6"/>
      <c r="L78" s="6"/>
      <c r="M78" s="6"/>
      <c r="N78" s="6"/>
      <c r="O78" s="9">
        <f t="shared" si="1"/>
        <v>0</v>
      </c>
      <c r="P78" s="6"/>
      <c r="Q78" s="6"/>
      <c r="R78" s="6"/>
    </row>
    <row r="79" spans="1:18" ht="15.75" customHeight="1">
      <c r="A79" s="20" t="s">
        <v>113</v>
      </c>
      <c r="B79" s="7">
        <v>0.754</v>
      </c>
      <c r="C79" s="22"/>
      <c r="D79" s="12">
        <v>70</v>
      </c>
      <c r="E79" s="12"/>
      <c r="F79" s="15">
        <f t="shared" si="0"/>
        <v>70</v>
      </c>
      <c r="G79" s="21">
        <v>210</v>
      </c>
      <c r="H79" s="21"/>
      <c r="I79" s="31">
        <v>210</v>
      </c>
      <c r="J79" s="6"/>
      <c r="K79" s="6"/>
      <c r="L79" s="6"/>
      <c r="M79" s="6"/>
      <c r="N79" s="6"/>
      <c r="O79" s="9">
        <f t="shared" si="1"/>
        <v>0</v>
      </c>
      <c r="P79" s="6"/>
      <c r="Q79" s="6"/>
      <c r="R79" s="6"/>
    </row>
    <row r="80" spans="1:18" ht="15.75" customHeight="1">
      <c r="A80" s="20" t="s">
        <v>253</v>
      </c>
      <c r="B80" s="7">
        <v>0.95</v>
      </c>
      <c r="C80" s="22"/>
      <c r="D80" s="12">
        <v>60</v>
      </c>
      <c r="E80" s="12"/>
      <c r="F80" s="15">
        <f t="shared" si="0"/>
        <v>60</v>
      </c>
      <c r="G80" s="21"/>
      <c r="H80" s="21"/>
      <c r="I80" s="31"/>
      <c r="J80" s="6"/>
      <c r="K80" s="6"/>
      <c r="L80" s="6"/>
      <c r="M80" s="6"/>
      <c r="N80" s="6"/>
      <c r="O80" s="9">
        <f t="shared" si="1"/>
        <v>0</v>
      </c>
      <c r="P80" s="6"/>
      <c r="Q80" s="6"/>
      <c r="R80" s="6"/>
    </row>
    <row r="81" spans="1:18" ht="15.75" customHeight="1">
      <c r="A81" s="20" t="s">
        <v>114</v>
      </c>
      <c r="B81" s="7">
        <v>1.131</v>
      </c>
      <c r="C81" s="22"/>
      <c r="D81" s="12">
        <v>60</v>
      </c>
      <c r="E81" s="12"/>
      <c r="F81" s="15">
        <f t="shared" si="0"/>
        <v>60</v>
      </c>
      <c r="G81" s="21">
        <v>280</v>
      </c>
      <c r="H81" s="21"/>
      <c r="I81" s="31">
        <v>280</v>
      </c>
      <c r="J81" s="6"/>
      <c r="K81" s="6"/>
      <c r="L81" s="6"/>
      <c r="M81" s="6"/>
      <c r="N81" s="6"/>
      <c r="O81" s="9">
        <f t="shared" si="1"/>
        <v>0</v>
      </c>
      <c r="P81" s="6"/>
      <c r="Q81" s="6"/>
      <c r="R81" s="6"/>
    </row>
    <row r="82" spans="1:18" ht="15.75" customHeight="1">
      <c r="A82" s="20" t="s">
        <v>115</v>
      </c>
      <c r="B82" s="7">
        <v>1.56</v>
      </c>
      <c r="C82" s="22"/>
      <c r="D82" s="12"/>
      <c r="E82" s="12"/>
      <c r="F82" s="15">
        <f t="shared" si="0"/>
        <v>0</v>
      </c>
      <c r="G82" s="21">
        <v>510</v>
      </c>
      <c r="H82" s="21"/>
      <c r="I82" s="31">
        <v>460</v>
      </c>
      <c r="J82" s="6"/>
      <c r="K82" s="6"/>
      <c r="L82" s="6"/>
      <c r="M82" s="6"/>
      <c r="N82" s="6"/>
      <c r="O82" s="9">
        <f t="shared" si="1"/>
        <v>0</v>
      </c>
      <c r="P82" s="6"/>
      <c r="Q82" s="6"/>
      <c r="R82" s="6"/>
    </row>
    <row r="83" spans="1:18" ht="15.75" customHeight="1">
      <c r="A83" s="20" t="s">
        <v>116</v>
      </c>
      <c r="B83" s="7">
        <v>2.178</v>
      </c>
      <c r="C83" s="22"/>
      <c r="D83" s="12"/>
      <c r="E83" s="12"/>
      <c r="F83" s="15">
        <f t="shared" si="0"/>
        <v>0</v>
      </c>
      <c r="G83" s="21">
        <v>550</v>
      </c>
      <c r="H83" s="21"/>
      <c r="I83" s="31">
        <v>530</v>
      </c>
      <c r="J83" s="6"/>
      <c r="K83" s="6"/>
      <c r="L83" s="6"/>
      <c r="M83" s="6"/>
      <c r="N83" s="6"/>
      <c r="O83" s="9">
        <f t="shared" si="1"/>
        <v>0</v>
      </c>
      <c r="P83" s="6"/>
      <c r="Q83" s="6"/>
      <c r="R83" s="6"/>
    </row>
    <row r="84" spans="1:18" ht="15.75" customHeight="1">
      <c r="A84" s="20" t="s">
        <v>117</v>
      </c>
      <c r="B84" s="7">
        <v>3.952</v>
      </c>
      <c r="C84" s="22"/>
      <c r="D84" s="12">
        <v>125</v>
      </c>
      <c r="E84" s="12"/>
      <c r="F84" s="15">
        <f>SUM(D84:E84)+B84*C84</f>
        <v>125</v>
      </c>
      <c r="G84" s="21">
        <v>700</v>
      </c>
      <c r="H84" s="21"/>
      <c r="I84" s="31">
        <v>680</v>
      </c>
      <c r="J84" s="6"/>
      <c r="K84" s="6"/>
      <c r="L84" s="6"/>
      <c r="M84" s="6"/>
      <c r="N84" s="6"/>
      <c r="O84" s="9">
        <f t="shared" si="1"/>
        <v>0</v>
      </c>
      <c r="P84" s="6"/>
      <c r="Q84" s="6"/>
      <c r="R84" s="6"/>
    </row>
    <row r="85" spans="1:9" ht="15.75" customHeight="1">
      <c r="A85" s="20" t="s">
        <v>118</v>
      </c>
      <c r="B85" s="7">
        <v>5.29</v>
      </c>
      <c r="C85" s="22"/>
      <c r="D85" s="12">
        <v>135</v>
      </c>
      <c r="E85" s="12"/>
      <c r="F85" s="15">
        <f t="shared" si="0"/>
        <v>135</v>
      </c>
      <c r="G85" s="21">
        <v>1150</v>
      </c>
      <c r="H85" s="21"/>
      <c r="I85" s="31">
        <v>1090</v>
      </c>
    </row>
    <row r="86" spans="1:10" ht="15.75" customHeight="1">
      <c r="A86" s="20" t="s">
        <v>119</v>
      </c>
      <c r="B86" s="7">
        <v>5.019</v>
      </c>
      <c r="C86" s="22"/>
      <c r="D86" s="12">
        <v>150</v>
      </c>
      <c r="E86" s="12"/>
      <c r="F86" s="15">
        <f t="shared" si="0"/>
        <v>150</v>
      </c>
      <c r="G86" s="21">
        <v>1150</v>
      </c>
      <c r="H86" s="21"/>
      <c r="I86" s="31">
        <v>1080</v>
      </c>
      <c r="J86" s="34" t="s">
        <v>280</v>
      </c>
    </row>
    <row r="87" spans="1:18" ht="15.75" customHeight="1">
      <c r="A87" s="20" t="s">
        <v>120</v>
      </c>
      <c r="B87" s="7">
        <v>0.695</v>
      </c>
      <c r="C87" s="22"/>
      <c r="D87" s="12"/>
      <c r="E87" s="12"/>
      <c r="F87" s="15">
        <f t="shared" si="0"/>
        <v>0</v>
      </c>
      <c r="G87" s="21">
        <v>360</v>
      </c>
      <c r="H87" s="21"/>
      <c r="I87" s="31">
        <v>320</v>
      </c>
      <c r="J87" s="7" t="s">
        <v>2</v>
      </c>
      <c r="K87" s="7" t="s">
        <v>9</v>
      </c>
      <c r="L87" s="7" t="s">
        <v>10</v>
      </c>
      <c r="M87" s="7" t="s">
        <v>5</v>
      </c>
      <c r="N87" s="7" t="s">
        <v>11</v>
      </c>
      <c r="O87" s="8" t="s">
        <v>7</v>
      </c>
      <c r="P87" s="20" t="s">
        <v>210</v>
      </c>
      <c r="Q87" s="36" t="s">
        <v>283</v>
      </c>
      <c r="R87" s="20" t="s">
        <v>211</v>
      </c>
    </row>
    <row r="88" spans="1:18" ht="15.75" customHeight="1">
      <c r="A88" s="20" t="s">
        <v>121</v>
      </c>
      <c r="B88" s="7">
        <v>0.859</v>
      </c>
      <c r="C88" s="22"/>
      <c r="D88" s="12">
        <v>70</v>
      </c>
      <c r="E88" s="12"/>
      <c r="F88" s="15">
        <f t="shared" si="0"/>
        <v>70</v>
      </c>
      <c r="G88" s="21">
        <v>390</v>
      </c>
      <c r="H88" s="21"/>
      <c r="I88" s="31">
        <v>350</v>
      </c>
      <c r="J88" s="9" t="s">
        <v>304</v>
      </c>
      <c r="K88" s="8">
        <v>6.204</v>
      </c>
      <c r="L88" s="8"/>
      <c r="M88" s="8">
        <v>1600</v>
      </c>
      <c r="N88" s="8"/>
      <c r="O88" s="9">
        <f aca="true" t="shared" si="2" ref="O88:O119">M88+N88+L88*3.655</f>
        <v>1600</v>
      </c>
      <c r="P88" s="6"/>
      <c r="Q88" s="6"/>
      <c r="R88" s="6"/>
    </row>
    <row r="89" spans="1:18" ht="15.75" customHeight="1">
      <c r="A89" s="20" t="s">
        <v>122</v>
      </c>
      <c r="B89" s="7">
        <v>2.315</v>
      </c>
      <c r="C89" s="22"/>
      <c r="D89" s="12">
        <v>90</v>
      </c>
      <c r="E89" s="12"/>
      <c r="F89" s="15">
        <f t="shared" si="0"/>
        <v>90</v>
      </c>
      <c r="G89" s="21">
        <v>740</v>
      </c>
      <c r="H89" s="21"/>
      <c r="I89" s="31">
        <v>690</v>
      </c>
      <c r="J89" s="9" t="s">
        <v>305</v>
      </c>
      <c r="K89" s="8">
        <v>5.597</v>
      </c>
      <c r="L89" s="8"/>
      <c r="M89" s="8">
        <v>1300</v>
      </c>
      <c r="N89" s="8"/>
      <c r="O89" s="9">
        <f t="shared" si="2"/>
        <v>1300</v>
      </c>
      <c r="P89" s="6"/>
      <c r="Q89" s="6"/>
      <c r="R89" s="6"/>
    </row>
    <row r="90" spans="1:18" ht="15.75" customHeight="1">
      <c r="A90" s="20" t="s">
        <v>123</v>
      </c>
      <c r="B90" s="7">
        <v>2.933</v>
      </c>
      <c r="C90" s="22"/>
      <c r="D90" s="12">
        <v>95</v>
      </c>
      <c r="E90" s="12"/>
      <c r="F90" s="15">
        <f t="shared" si="0"/>
        <v>95</v>
      </c>
      <c r="G90" s="21">
        <v>770</v>
      </c>
      <c r="H90" s="21"/>
      <c r="I90" s="31">
        <v>700</v>
      </c>
      <c r="J90" s="9" t="s">
        <v>306</v>
      </c>
      <c r="K90" s="8">
        <v>5.29</v>
      </c>
      <c r="L90" s="8"/>
      <c r="M90" s="8">
        <v>1500</v>
      </c>
      <c r="N90" s="8"/>
      <c r="O90" s="9">
        <f t="shared" si="2"/>
        <v>1500</v>
      </c>
      <c r="P90" s="6"/>
      <c r="Q90" s="6"/>
      <c r="R90" s="6"/>
    </row>
    <row r="91" spans="1:18" ht="15.75" customHeight="1">
      <c r="A91" s="20" t="s">
        <v>124</v>
      </c>
      <c r="B91" s="7">
        <v>3.52</v>
      </c>
      <c r="C91" s="22"/>
      <c r="D91" s="12">
        <v>115</v>
      </c>
      <c r="E91" s="12"/>
      <c r="F91" s="15">
        <f t="shared" si="0"/>
        <v>115</v>
      </c>
      <c r="G91" s="21">
        <v>800</v>
      </c>
      <c r="H91" s="21"/>
      <c r="I91" s="31">
        <v>760</v>
      </c>
      <c r="J91" s="9" t="s">
        <v>307</v>
      </c>
      <c r="K91" s="8">
        <v>5.833</v>
      </c>
      <c r="L91" s="8"/>
      <c r="M91" s="8">
        <v>1900</v>
      </c>
      <c r="N91" s="8"/>
      <c r="O91" s="9">
        <f t="shared" si="2"/>
        <v>1900</v>
      </c>
      <c r="P91" s="6"/>
      <c r="Q91" s="6"/>
      <c r="R91" s="6"/>
    </row>
    <row r="92" spans="1:18" ht="15.75" customHeight="1">
      <c r="A92" s="20" t="s">
        <v>255</v>
      </c>
      <c r="B92" s="7">
        <v>4.93</v>
      </c>
      <c r="C92" s="22"/>
      <c r="D92" s="37">
        <v>135</v>
      </c>
      <c r="E92" s="12"/>
      <c r="F92" s="15">
        <f t="shared" si="0"/>
        <v>135</v>
      </c>
      <c r="G92" s="21"/>
      <c r="H92" s="21"/>
      <c r="I92" s="31"/>
      <c r="J92" s="9" t="s">
        <v>308</v>
      </c>
      <c r="K92" s="8">
        <v>5.12</v>
      </c>
      <c r="L92" s="8"/>
      <c r="M92" s="8">
        <v>1300</v>
      </c>
      <c r="N92" s="8"/>
      <c r="O92" s="9">
        <f t="shared" si="2"/>
        <v>1300</v>
      </c>
      <c r="P92" s="6"/>
      <c r="Q92" s="6"/>
      <c r="R92" s="6"/>
    </row>
    <row r="93" spans="1:18" ht="15.75" customHeight="1">
      <c r="A93" s="20" t="s">
        <v>125</v>
      </c>
      <c r="B93" s="7">
        <v>1.383</v>
      </c>
      <c r="C93" s="22"/>
      <c r="D93" s="12">
        <v>60</v>
      </c>
      <c r="E93" s="12"/>
      <c r="F93" s="15">
        <f t="shared" si="0"/>
        <v>60</v>
      </c>
      <c r="G93" s="21">
        <v>400</v>
      </c>
      <c r="H93" s="21"/>
      <c r="I93" s="31">
        <v>370</v>
      </c>
      <c r="J93" s="9" t="s">
        <v>314</v>
      </c>
      <c r="K93" s="8">
        <v>5.838</v>
      </c>
      <c r="L93" s="8"/>
      <c r="M93" s="8">
        <v>800</v>
      </c>
      <c r="N93" s="8"/>
      <c r="O93" s="9">
        <f t="shared" si="2"/>
        <v>800</v>
      </c>
      <c r="P93" s="6"/>
      <c r="Q93" s="6"/>
      <c r="R93" s="6"/>
    </row>
    <row r="94" spans="1:18" ht="15.75" customHeight="1">
      <c r="A94" s="20" t="s">
        <v>126</v>
      </c>
      <c r="B94" s="7">
        <v>2.192</v>
      </c>
      <c r="C94" s="22"/>
      <c r="D94" s="12"/>
      <c r="E94" s="12"/>
      <c r="F94" s="15">
        <f t="shared" si="0"/>
        <v>0</v>
      </c>
      <c r="G94" s="21">
        <v>600</v>
      </c>
      <c r="H94" s="21"/>
      <c r="I94" s="31">
        <v>560</v>
      </c>
      <c r="J94" s="9" t="s">
        <v>309</v>
      </c>
      <c r="K94" s="8">
        <v>3.166</v>
      </c>
      <c r="L94" s="8"/>
      <c r="M94" s="8">
        <v>900</v>
      </c>
      <c r="N94" s="8"/>
      <c r="O94" s="9">
        <f t="shared" si="2"/>
        <v>900</v>
      </c>
      <c r="P94" s="6"/>
      <c r="Q94" s="6"/>
      <c r="R94" s="6"/>
    </row>
    <row r="95" spans="1:18" ht="15.75" customHeight="1">
      <c r="A95" s="20" t="s">
        <v>127</v>
      </c>
      <c r="B95" s="7">
        <v>2.765</v>
      </c>
      <c r="C95" s="22"/>
      <c r="D95" s="12"/>
      <c r="E95" s="12"/>
      <c r="F95" s="15">
        <f t="shared" si="0"/>
        <v>0</v>
      </c>
      <c r="G95" s="21">
        <v>700</v>
      </c>
      <c r="H95" s="21"/>
      <c r="I95" s="31">
        <v>670</v>
      </c>
      <c r="J95" s="9" t="s">
        <v>310</v>
      </c>
      <c r="K95" s="8">
        <v>5.81</v>
      </c>
      <c r="L95" s="8"/>
      <c r="M95" s="8">
        <v>1000</v>
      </c>
      <c r="N95" s="8"/>
      <c r="O95" s="9">
        <f t="shared" si="2"/>
        <v>1000</v>
      </c>
      <c r="P95" s="6"/>
      <c r="Q95" s="6"/>
      <c r="R95" s="6"/>
    </row>
    <row r="96" spans="1:18" ht="15.75" customHeight="1">
      <c r="A96" s="20" t="s">
        <v>128</v>
      </c>
      <c r="B96" s="7">
        <v>3.344</v>
      </c>
      <c r="C96" s="22"/>
      <c r="D96" s="12">
        <v>95</v>
      </c>
      <c r="E96" s="12"/>
      <c r="F96" s="15">
        <f t="shared" si="0"/>
        <v>95</v>
      </c>
      <c r="G96" s="21">
        <v>700</v>
      </c>
      <c r="H96" s="21"/>
      <c r="I96" s="31">
        <v>680</v>
      </c>
      <c r="J96" s="9" t="s">
        <v>313</v>
      </c>
      <c r="K96" s="8">
        <v>4.474</v>
      </c>
      <c r="L96" s="8"/>
      <c r="M96" s="8">
        <v>800</v>
      </c>
      <c r="N96" s="8"/>
      <c r="O96" s="9">
        <f>M96+N96+L96*3.655</f>
        <v>800</v>
      </c>
      <c r="P96" s="6"/>
      <c r="Q96" s="6"/>
      <c r="R96" s="6"/>
    </row>
    <row r="97" spans="1:18" ht="15.75" customHeight="1">
      <c r="A97" s="20" t="s">
        <v>129</v>
      </c>
      <c r="B97" s="7">
        <v>6.05</v>
      </c>
      <c r="C97" s="22"/>
      <c r="D97" s="12"/>
      <c r="E97" s="12"/>
      <c r="F97" s="15">
        <f t="shared" si="0"/>
        <v>0</v>
      </c>
      <c r="G97" s="21">
        <v>1200</v>
      </c>
      <c r="H97" s="21"/>
      <c r="I97" s="31">
        <v>1160</v>
      </c>
      <c r="J97" s="9" t="s">
        <v>311</v>
      </c>
      <c r="K97" s="8">
        <v>2.803</v>
      </c>
      <c r="L97" s="8"/>
      <c r="M97" s="8">
        <v>900</v>
      </c>
      <c r="N97" s="8"/>
      <c r="O97" s="9">
        <f t="shared" si="2"/>
        <v>900</v>
      </c>
      <c r="P97" s="6"/>
      <c r="Q97" s="6"/>
      <c r="R97" s="6"/>
    </row>
    <row r="98" spans="1:18" ht="15.75" customHeight="1">
      <c r="A98" s="20" t="s">
        <v>130</v>
      </c>
      <c r="B98" s="7">
        <v>0.912</v>
      </c>
      <c r="C98" s="22"/>
      <c r="D98" s="12">
        <v>60</v>
      </c>
      <c r="E98" s="12"/>
      <c r="F98" s="15">
        <f t="shared" si="0"/>
        <v>60</v>
      </c>
      <c r="G98" s="21">
        <v>300</v>
      </c>
      <c r="H98" s="21"/>
      <c r="I98" s="31">
        <v>290</v>
      </c>
      <c r="J98" s="9" t="s">
        <v>316</v>
      </c>
      <c r="K98" s="8">
        <v>4.4</v>
      </c>
      <c r="L98" s="8"/>
      <c r="M98" s="8">
        <v>800</v>
      </c>
      <c r="N98" s="8"/>
      <c r="O98" s="9">
        <f>M98+N98+L98*3.655</f>
        <v>800</v>
      </c>
      <c r="P98" s="6"/>
      <c r="Q98" s="6"/>
      <c r="R98" s="6"/>
    </row>
    <row r="99" spans="1:18" ht="15.75" customHeight="1">
      <c r="A99" s="20" t="s">
        <v>262</v>
      </c>
      <c r="B99" s="7">
        <v>2.165</v>
      </c>
      <c r="C99" s="22"/>
      <c r="D99" s="12">
        <v>75</v>
      </c>
      <c r="E99" s="12"/>
      <c r="F99" s="15">
        <f t="shared" si="0"/>
        <v>75</v>
      </c>
      <c r="G99" s="21"/>
      <c r="H99" s="21"/>
      <c r="I99" s="31"/>
      <c r="J99" s="9" t="s">
        <v>312</v>
      </c>
      <c r="K99" s="8">
        <v>4.588</v>
      </c>
      <c r="L99" s="8"/>
      <c r="M99" s="8">
        <v>1000</v>
      </c>
      <c r="N99" s="8"/>
      <c r="O99" s="9">
        <f t="shared" si="2"/>
        <v>1000</v>
      </c>
      <c r="P99" s="6"/>
      <c r="Q99" s="6"/>
      <c r="R99" s="6"/>
    </row>
    <row r="100" spans="1:18" ht="15.75" customHeight="1">
      <c r="A100" s="20" t="s">
        <v>131</v>
      </c>
      <c r="B100" s="7">
        <v>2.168</v>
      </c>
      <c r="C100" s="22"/>
      <c r="D100" s="12">
        <v>70</v>
      </c>
      <c r="E100" s="12"/>
      <c r="F100" s="15">
        <f t="shared" si="0"/>
        <v>70</v>
      </c>
      <c r="G100" s="21">
        <v>560</v>
      </c>
      <c r="H100" s="21"/>
      <c r="I100" s="31">
        <v>520</v>
      </c>
      <c r="J100" s="9" t="s">
        <v>315</v>
      </c>
      <c r="K100" s="8">
        <v>5.263</v>
      </c>
      <c r="L100" s="8"/>
      <c r="M100" s="8">
        <v>1200</v>
      </c>
      <c r="N100" s="8"/>
      <c r="O100" s="9">
        <f t="shared" si="2"/>
        <v>1200</v>
      </c>
      <c r="P100" s="6"/>
      <c r="Q100" s="6"/>
      <c r="R100" s="6"/>
    </row>
    <row r="101" spans="1:18" ht="15.75" customHeight="1">
      <c r="A101" s="20" t="s">
        <v>132</v>
      </c>
      <c r="B101" s="7">
        <v>2.702</v>
      </c>
      <c r="C101" s="22"/>
      <c r="D101" s="12">
        <v>90</v>
      </c>
      <c r="E101" s="12"/>
      <c r="F101" s="15">
        <f t="shared" si="0"/>
        <v>90</v>
      </c>
      <c r="G101" s="21">
        <v>590</v>
      </c>
      <c r="H101" s="21"/>
      <c r="I101" s="31">
        <v>580</v>
      </c>
      <c r="J101" s="9" t="s">
        <v>317</v>
      </c>
      <c r="K101" s="8">
        <v>6.615</v>
      </c>
      <c r="L101" s="8"/>
      <c r="M101" s="8">
        <v>1400</v>
      </c>
      <c r="N101" s="8"/>
      <c r="O101" s="9">
        <f t="shared" si="2"/>
        <v>1400</v>
      </c>
      <c r="P101" s="6"/>
      <c r="Q101" s="6"/>
      <c r="R101" s="6"/>
    </row>
    <row r="102" spans="1:18" ht="15.75" customHeight="1">
      <c r="A102" s="20" t="s">
        <v>285</v>
      </c>
      <c r="B102" s="7"/>
      <c r="C102" s="22"/>
      <c r="D102" s="12"/>
      <c r="E102" s="12"/>
      <c r="F102" s="15"/>
      <c r="G102" s="21"/>
      <c r="H102" s="21"/>
      <c r="I102" s="31"/>
      <c r="J102" s="9"/>
      <c r="K102" s="8"/>
      <c r="L102" s="8"/>
      <c r="M102" s="8"/>
      <c r="N102" s="8"/>
      <c r="O102" s="9">
        <f t="shared" si="2"/>
        <v>0</v>
      </c>
      <c r="P102" s="6"/>
      <c r="Q102" s="6"/>
      <c r="R102" s="6"/>
    </row>
    <row r="103" spans="1:18" ht="15.75" customHeight="1">
      <c r="A103" s="20" t="s">
        <v>133</v>
      </c>
      <c r="B103" s="7">
        <v>4.43</v>
      </c>
      <c r="C103" s="22"/>
      <c r="D103" s="12">
        <v>125</v>
      </c>
      <c r="E103" s="12"/>
      <c r="F103" s="15">
        <f t="shared" si="0"/>
        <v>125</v>
      </c>
      <c r="G103" s="21">
        <v>950</v>
      </c>
      <c r="H103" s="21"/>
      <c r="I103" s="31">
        <v>920</v>
      </c>
      <c r="J103" s="9"/>
      <c r="K103" s="8"/>
      <c r="L103" s="8"/>
      <c r="M103" s="8"/>
      <c r="N103" s="8"/>
      <c r="O103" s="9">
        <f t="shared" si="2"/>
        <v>0</v>
      </c>
      <c r="P103" s="6"/>
      <c r="Q103" s="6"/>
      <c r="R103" s="6"/>
    </row>
    <row r="104" spans="1:18" ht="15.75" customHeight="1">
      <c r="A104" s="20" t="s">
        <v>263</v>
      </c>
      <c r="B104" s="7">
        <v>1.408</v>
      </c>
      <c r="C104" s="22"/>
      <c r="D104" s="12">
        <v>135</v>
      </c>
      <c r="E104" s="12"/>
      <c r="F104" s="15">
        <f t="shared" si="0"/>
        <v>135</v>
      </c>
      <c r="G104" s="21"/>
      <c r="H104" s="21"/>
      <c r="I104" s="31"/>
      <c r="J104" s="9"/>
      <c r="K104" s="8"/>
      <c r="L104" s="8"/>
      <c r="M104" s="8"/>
      <c r="N104" s="8"/>
      <c r="O104" s="9">
        <f t="shared" si="2"/>
        <v>0</v>
      </c>
      <c r="P104" s="6"/>
      <c r="Q104" s="6"/>
      <c r="R104" s="6"/>
    </row>
    <row r="105" spans="1:18" ht="15.75" customHeight="1">
      <c r="A105" s="20" t="s">
        <v>134</v>
      </c>
      <c r="B105" s="7">
        <v>1.497</v>
      </c>
      <c r="C105" s="22"/>
      <c r="D105" s="12">
        <v>75</v>
      </c>
      <c r="E105" s="12"/>
      <c r="F105" s="15">
        <f t="shared" si="0"/>
        <v>75</v>
      </c>
      <c r="G105" s="21">
        <v>500</v>
      </c>
      <c r="H105" s="21"/>
      <c r="I105" s="31">
        <v>440</v>
      </c>
      <c r="J105" s="9"/>
      <c r="K105" s="8"/>
      <c r="L105" s="8"/>
      <c r="M105" s="8"/>
      <c r="N105" s="8"/>
      <c r="O105" s="9">
        <f t="shared" si="2"/>
        <v>0</v>
      </c>
      <c r="P105" s="6"/>
      <c r="Q105" s="6"/>
      <c r="R105" s="6"/>
    </row>
    <row r="106" spans="1:18" ht="15.75" customHeight="1">
      <c r="A106" s="20" t="s">
        <v>135</v>
      </c>
      <c r="B106" s="7">
        <v>3.016</v>
      </c>
      <c r="C106" s="22"/>
      <c r="D106" s="12">
        <v>90</v>
      </c>
      <c r="E106" s="12"/>
      <c r="F106" s="15">
        <f t="shared" si="0"/>
        <v>90</v>
      </c>
      <c r="G106" s="21">
        <v>750</v>
      </c>
      <c r="H106" s="21"/>
      <c r="I106" s="31">
        <v>690</v>
      </c>
      <c r="J106" s="9"/>
      <c r="K106" s="8"/>
      <c r="L106" s="8"/>
      <c r="M106" s="8"/>
      <c r="N106" s="8"/>
      <c r="O106" s="9">
        <f t="shared" si="2"/>
        <v>0</v>
      </c>
      <c r="P106" s="6"/>
      <c r="Q106" s="6"/>
      <c r="R106" s="6"/>
    </row>
    <row r="107" spans="1:18" ht="15.75" customHeight="1">
      <c r="A107" s="20" t="s">
        <v>136</v>
      </c>
      <c r="B107" s="7">
        <v>1.016</v>
      </c>
      <c r="C107" s="22"/>
      <c r="D107" s="12">
        <v>50</v>
      </c>
      <c r="E107" s="12"/>
      <c r="F107" s="15">
        <f t="shared" si="0"/>
        <v>50</v>
      </c>
      <c r="G107" s="21">
        <v>350</v>
      </c>
      <c r="H107" s="21"/>
      <c r="I107" s="31">
        <v>330</v>
      </c>
      <c r="J107" s="9"/>
      <c r="K107" s="8"/>
      <c r="L107" s="8"/>
      <c r="M107" s="8"/>
      <c r="N107" s="8"/>
      <c r="O107" s="9">
        <f t="shared" si="2"/>
        <v>0</v>
      </c>
      <c r="P107" s="6"/>
      <c r="Q107" s="6"/>
      <c r="R107" s="6"/>
    </row>
    <row r="108" spans="1:18" ht="15.75" customHeight="1">
      <c r="A108" s="20" t="s">
        <v>264</v>
      </c>
      <c r="B108" s="7"/>
      <c r="C108" s="22"/>
      <c r="D108" s="12"/>
      <c r="E108" s="12"/>
      <c r="F108" s="15"/>
      <c r="G108" s="21"/>
      <c r="H108" s="21"/>
      <c r="I108" s="31"/>
      <c r="J108" s="9"/>
      <c r="K108" s="8"/>
      <c r="L108" s="8"/>
      <c r="M108" s="8"/>
      <c r="N108" s="8"/>
      <c r="O108" s="9">
        <f t="shared" si="2"/>
        <v>0</v>
      </c>
      <c r="P108" s="6"/>
      <c r="Q108" s="6"/>
      <c r="R108" s="6"/>
    </row>
    <row r="109" spans="1:18" ht="15.75" customHeight="1">
      <c r="A109" s="20" t="s">
        <v>137</v>
      </c>
      <c r="B109" s="7">
        <v>2.713</v>
      </c>
      <c r="C109" s="22"/>
      <c r="D109" s="12">
        <v>85</v>
      </c>
      <c r="E109" s="12"/>
      <c r="F109" s="15">
        <f t="shared" si="0"/>
        <v>85</v>
      </c>
      <c r="G109" s="21">
        <v>590</v>
      </c>
      <c r="H109" s="21"/>
      <c r="I109" s="31">
        <v>580</v>
      </c>
      <c r="J109" s="9"/>
      <c r="K109" s="8"/>
      <c r="L109" s="8"/>
      <c r="M109" s="8"/>
      <c r="N109" s="8"/>
      <c r="O109" s="9">
        <f t="shared" si="2"/>
        <v>0</v>
      </c>
      <c r="P109" s="6"/>
      <c r="Q109" s="6"/>
      <c r="R109" s="6"/>
    </row>
    <row r="110" spans="1:18" ht="15.75" customHeight="1">
      <c r="A110" s="20" t="s">
        <v>138</v>
      </c>
      <c r="B110" s="7">
        <v>3.75</v>
      </c>
      <c r="C110" s="22"/>
      <c r="D110" s="12">
        <v>110</v>
      </c>
      <c r="E110" s="12"/>
      <c r="F110" s="15">
        <f t="shared" si="0"/>
        <v>110</v>
      </c>
      <c r="G110" s="21">
        <v>830</v>
      </c>
      <c r="H110" s="21"/>
      <c r="I110" s="31">
        <v>780</v>
      </c>
      <c r="J110" s="9"/>
      <c r="K110" s="8"/>
      <c r="L110" s="8"/>
      <c r="M110" s="8"/>
      <c r="N110" s="8"/>
      <c r="O110" s="9">
        <f t="shared" si="2"/>
        <v>0</v>
      </c>
      <c r="P110" s="6"/>
      <c r="Q110" s="6"/>
      <c r="R110" s="6"/>
    </row>
    <row r="111" spans="1:18" ht="15.75" customHeight="1">
      <c r="A111" s="20" t="s">
        <v>139</v>
      </c>
      <c r="B111" s="7">
        <v>6.419</v>
      </c>
      <c r="C111" s="22"/>
      <c r="D111" s="12">
        <v>120</v>
      </c>
      <c r="E111" s="12"/>
      <c r="F111" s="15">
        <f t="shared" si="0"/>
        <v>120</v>
      </c>
      <c r="G111" s="21">
        <v>1250</v>
      </c>
      <c r="H111" s="21"/>
      <c r="I111" s="31">
        <v>1180</v>
      </c>
      <c r="J111" s="9"/>
      <c r="K111" s="8"/>
      <c r="L111" s="8"/>
      <c r="M111" s="8"/>
      <c r="N111" s="8"/>
      <c r="O111" s="9">
        <f t="shared" si="2"/>
        <v>0</v>
      </c>
      <c r="P111" s="6"/>
      <c r="Q111" s="6"/>
      <c r="R111" s="6"/>
    </row>
    <row r="112" spans="1:18" ht="15.75" customHeight="1">
      <c r="A112" s="20" t="s">
        <v>140</v>
      </c>
      <c r="B112" s="7">
        <v>1.257</v>
      </c>
      <c r="C112" s="22"/>
      <c r="D112" s="12">
        <v>65</v>
      </c>
      <c r="E112" s="12"/>
      <c r="F112" s="15">
        <f t="shared" si="0"/>
        <v>65</v>
      </c>
      <c r="G112" s="21">
        <v>400</v>
      </c>
      <c r="H112" s="21"/>
      <c r="I112" s="31">
        <v>370</v>
      </c>
      <c r="J112" s="9"/>
      <c r="K112" s="8"/>
      <c r="L112" s="8"/>
      <c r="M112" s="8"/>
      <c r="N112" s="8"/>
      <c r="O112" s="9">
        <f t="shared" si="2"/>
        <v>0</v>
      </c>
      <c r="P112" s="6"/>
      <c r="Q112" s="6"/>
      <c r="R112" s="6"/>
    </row>
    <row r="113" spans="1:18" ht="15.75" customHeight="1">
      <c r="A113" s="20" t="s">
        <v>141</v>
      </c>
      <c r="B113" s="7">
        <v>1.556</v>
      </c>
      <c r="C113" s="22"/>
      <c r="D113" s="12">
        <v>60</v>
      </c>
      <c r="E113" s="12"/>
      <c r="F113" s="15">
        <f t="shared" si="0"/>
        <v>60</v>
      </c>
      <c r="G113" s="21">
        <v>450</v>
      </c>
      <c r="H113" s="21"/>
      <c r="I113" s="31">
        <v>420</v>
      </c>
      <c r="J113" s="9"/>
      <c r="K113" s="8"/>
      <c r="L113" s="8"/>
      <c r="M113" s="8"/>
      <c r="N113" s="8"/>
      <c r="O113" s="9">
        <f t="shared" si="2"/>
        <v>0</v>
      </c>
      <c r="P113" s="6"/>
      <c r="Q113" s="6"/>
      <c r="R113" s="6"/>
    </row>
    <row r="114" spans="1:18" ht="15.75" customHeight="1">
      <c r="A114" s="20" t="s">
        <v>142</v>
      </c>
      <c r="B114" s="7">
        <v>2.01</v>
      </c>
      <c r="C114" s="22"/>
      <c r="D114" s="12">
        <v>65</v>
      </c>
      <c r="E114" s="12"/>
      <c r="F114" s="15">
        <f t="shared" si="0"/>
        <v>65</v>
      </c>
      <c r="G114" s="21">
        <v>530</v>
      </c>
      <c r="H114" s="21"/>
      <c r="I114" s="31">
        <v>500</v>
      </c>
      <c r="J114" s="9"/>
      <c r="K114" s="8"/>
      <c r="L114" s="8"/>
      <c r="M114" s="8"/>
      <c r="N114" s="8"/>
      <c r="O114" s="9">
        <f t="shared" si="2"/>
        <v>0</v>
      </c>
      <c r="P114" s="6"/>
      <c r="Q114" s="6"/>
      <c r="R114" s="6"/>
    </row>
    <row r="115" spans="1:18" ht="15.75" customHeight="1">
      <c r="A115" s="20" t="s">
        <v>286</v>
      </c>
      <c r="B115" s="7"/>
      <c r="C115" s="22"/>
      <c r="D115" s="12"/>
      <c r="E115" s="12"/>
      <c r="F115" s="15"/>
      <c r="G115" s="21"/>
      <c r="H115" s="21"/>
      <c r="I115" s="31"/>
      <c r="J115" s="9"/>
      <c r="K115" s="8"/>
      <c r="L115" s="8"/>
      <c r="M115" s="8"/>
      <c r="N115" s="8"/>
      <c r="O115" s="9">
        <f t="shared" si="2"/>
        <v>0</v>
      </c>
      <c r="P115" s="6"/>
      <c r="Q115" s="6"/>
      <c r="R115" s="6"/>
    </row>
    <row r="116" spans="1:18" ht="15.75" customHeight="1">
      <c r="A116" s="20" t="s">
        <v>143</v>
      </c>
      <c r="B116" s="7">
        <v>3.395</v>
      </c>
      <c r="C116" s="22"/>
      <c r="D116" s="12">
        <v>105</v>
      </c>
      <c r="E116" s="12"/>
      <c r="F116" s="15">
        <f t="shared" si="0"/>
        <v>105</v>
      </c>
      <c r="G116" s="21">
        <v>800</v>
      </c>
      <c r="H116" s="21"/>
      <c r="I116" s="31">
        <v>730</v>
      </c>
      <c r="J116" s="9"/>
      <c r="K116" s="8"/>
      <c r="L116" s="8"/>
      <c r="M116" s="8"/>
      <c r="N116" s="8"/>
      <c r="O116" s="9">
        <f t="shared" si="2"/>
        <v>0</v>
      </c>
      <c r="P116" s="6"/>
      <c r="Q116" s="6"/>
      <c r="R116" s="6"/>
    </row>
    <row r="117" spans="1:18" ht="15.75" customHeight="1">
      <c r="A117" s="20" t="s">
        <v>144</v>
      </c>
      <c r="B117" s="7">
        <v>6.025</v>
      </c>
      <c r="C117" s="22"/>
      <c r="D117" s="24">
        <v>115</v>
      </c>
      <c r="E117" s="12"/>
      <c r="F117" s="15">
        <f t="shared" si="0"/>
        <v>115</v>
      </c>
      <c r="G117" s="21">
        <v>1200</v>
      </c>
      <c r="H117" s="21"/>
      <c r="I117" s="31">
        <v>1130</v>
      </c>
      <c r="J117" s="9"/>
      <c r="K117" s="8"/>
      <c r="L117" s="8"/>
      <c r="M117" s="8"/>
      <c r="N117" s="8"/>
      <c r="O117" s="9">
        <f t="shared" si="2"/>
        <v>0</v>
      </c>
      <c r="P117" s="6"/>
      <c r="Q117" s="6"/>
      <c r="R117" s="6"/>
    </row>
    <row r="118" spans="1:18" ht="15.75" customHeight="1">
      <c r="A118" s="20" t="s">
        <v>145</v>
      </c>
      <c r="B118" s="7">
        <v>7</v>
      </c>
      <c r="C118" s="22"/>
      <c r="D118" s="24">
        <v>90</v>
      </c>
      <c r="E118" s="12"/>
      <c r="F118" s="15">
        <f t="shared" si="0"/>
        <v>90</v>
      </c>
      <c r="G118" s="21">
        <v>1400</v>
      </c>
      <c r="H118" s="21"/>
      <c r="I118" s="31">
        <v>1300</v>
      </c>
      <c r="J118" s="9"/>
      <c r="K118" s="8"/>
      <c r="L118" s="8"/>
      <c r="M118" s="8"/>
      <c r="N118" s="8"/>
      <c r="O118" s="9">
        <f t="shared" si="2"/>
        <v>0</v>
      </c>
      <c r="P118" s="6"/>
      <c r="Q118" s="6"/>
      <c r="R118" s="6"/>
    </row>
    <row r="119" spans="1:18" ht="15.75" customHeight="1">
      <c r="A119" s="20" t="s">
        <v>146</v>
      </c>
      <c r="B119" s="7">
        <v>8.836</v>
      </c>
      <c r="C119" s="22"/>
      <c r="D119" s="12">
        <v>125</v>
      </c>
      <c r="E119" s="12"/>
      <c r="F119" s="15">
        <f t="shared" si="0"/>
        <v>125</v>
      </c>
      <c r="G119" s="21">
        <v>1600</v>
      </c>
      <c r="H119" s="21"/>
      <c r="I119" s="31">
        <v>1550</v>
      </c>
      <c r="J119" s="9"/>
      <c r="K119" s="8"/>
      <c r="L119" s="8"/>
      <c r="M119" s="8"/>
      <c r="N119" s="8"/>
      <c r="O119" s="9">
        <f t="shared" si="2"/>
        <v>0</v>
      </c>
      <c r="P119" s="6"/>
      <c r="Q119" s="6"/>
      <c r="R119" s="6"/>
    </row>
    <row r="120" spans="1:9" ht="15.75" customHeight="1">
      <c r="A120" s="20" t="s">
        <v>147</v>
      </c>
      <c r="B120" s="7">
        <v>1.11</v>
      </c>
      <c r="C120" s="22"/>
      <c r="D120" s="12">
        <v>50</v>
      </c>
      <c r="E120" s="12"/>
      <c r="F120" s="15">
        <f t="shared" si="0"/>
        <v>50</v>
      </c>
      <c r="G120" s="21">
        <v>330</v>
      </c>
      <c r="H120" s="21"/>
      <c r="I120" s="31">
        <v>320</v>
      </c>
    </row>
    <row r="121" spans="1:9" ht="15.75" customHeight="1">
      <c r="A121" s="20" t="s">
        <v>256</v>
      </c>
      <c r="B121" s="7"/>
      <c r="C121" s="22"/>
      <c r="D121" s="12"/>
      <c r="E121" s="12"/>
      <c r="F121" s="15"/>
      <c r="G121" s="21"/>
      <c r="H121" s="21"/>
      <c r="I121" s="31"/>
    </row>
    <row r="122" spans="1:9" ht="15.75" customHeight="1">
      <c r="A122" s="20" t="s">
        <v>181</v>
      </c>
      <c r="B122" s="38">
        <v>2.186</v>
      </c>
      <c r="C122" s="22"/>
      <c r="D122" s="12">
        <v>70</v>
      </c>
      <c r="E122" s="12"/>
      <c r="F122" s="15">
        <f t="shared" si="0"/>
        <v>70</v>
      </c>
      <c r="G122" s="21">
        <v>550</v>
      </c>
      <c r="H122" s="21"/>
      <c r="I122" s="31">
        <v>510</v>
      </c>
    </row>
    <row r="123" spans="1:9" ht="15.75" customHeight="1">
      <c r="A123" s="20" t="s">
        <v>148</v>
      </c>
      <c r="B123" s="38">
        <v>3.142</v>
      </c>
      <c r="C123" s="22"/>
      <c r="D123" s="12">
        <v>75</v>
      </c>
      <c r="E123" s="12"/>
      <c r="F123" s="15">
        <f t="shared" si="0"/>
        <v>75</v>
      </c>
      <c r="G123" s="21">
        <v>700</v>
      </c>
      <c r="H123" s="21"/>
      <c r="I123" s="31">
        <v>650</v>
      </c>
    </row>
    <row r="124" spans="1:9" ht="15.75" customHeight="1">
      <c r="A124" s="20" t="s">
        <v>149</v>
      </c>
      <c r="B124" s="38">
        <v>5.28</v>
      </c>
      <c r="C124" s="22"/>
      <c r="D124" s="12">
        <v>105</v>
      </c>
      <c r="E124" s="12"/>
      <c r="F124" s="15">
        <f t="shared" si="0"/>
        <v>105</v>
      </c>
      <c r="G124" s="21">
        <v>1100</v>
      </c>
      <c r="H124" s="21"/>
      <c r="I124" s="31">
        <v>1040</v>
      </c>
    </row>
    <row r="125" spans="1:9" ht="15.75" customHeight="1">
      <c r="A125" s="20" t="s">
        <v>150</v>
      </c>
      <c r="B125" s="38">
        <v>7.771</v>
      </c>
      <c r="C125" s="22"/>
      <c r="D125" s="12">
        <v>115</v>
      </c>
      <c r="E125" s="12"/>
      <c r="F125" s="15">
        <f t="shared" si="0"/>
        <v>115</v>
      </c>
      <c r="G125" s="21">
        <v>1450</v>
      </c>
      <c r="H125" s="21"/>
      <c r="I125" s="31">
        <v>1400</v>
      </c>
    </row>
    <row r="126" spans="1:9" ht="15.75" customHeight="1">
      <c r="A126" s="20" t="s">
        <v>151</v>
      </c>
      <c r="B126" s="38">
        <v>9.104</v>
      </c>
      <c r="C126" s="22"/>
      <c r="D126" s="12">
        <v>125</v>
      </c>
      <c r="E126" s="12"/>
      <c r="F126" s="15">
        <f t="shared" si="0"/>
        <v>125</v>
      </c>
      <c r="G126" s="21">
        <v>1700</v>
      </c>
      <c r="H126" s="21"/>
      <c r="I126" s="31">
        <v>1640</v>
      </c>
    </row>
    <row r="127" spans="1:9" ht="15.75" customHeight="1">
      <c r="A127" s="20" t="s">
        <v>266</v>
      </c>
      <c r="B127" s="38">
        <v>3.211</v>
      </c>
      <c r="C127" s="22"/>
      <c r="D127" s="12">
        <v>115</v>
      </c>
      <c r="E127" s="12"/>
      <c r="F127" s="15">
        <f t="shared" si="0"/>
        <v>115</v>
      </c>
      <c r="G127" s="21"/>
      <c r="H127" s="21"/>
      <c r="I127" s="31"/>
    </row>
    <row r="128" spans="1:9" ht="15.75" customHeight="1">
      <c r="A128" s="20" t="s">
        <v>152</v>
      </c>
      <c r="B128" s="38">
        <v>6.141</v>
      </c>
      <c r="C128" s="22"/>
      <c r="D128" s="12">
        <v>115</v>
      </c>
      <c r="E128" s="12"/>
      <c r="F128" s="15">
        <f t="shared" si="0"/>
        <v>115</v>
      </c>
      <c r="G128" s="21">
        <v>1200</v>
      </c>
      <c r="H128" s="21"/>
      <c r="I128" s="31">
        <v>1150</v>
      </c>
    </row>
    <row r="129" spans="1:9" ht="15.75" customHeight="1">
      <c r="A129" s="20" t="s">
        <v>153</v>
      </c>
      <c r="B129" s="38">
        <v>0.953</v>
      </c>
      <c r="C129" s="22"/>
      <c r="D129" s="12"/>
      <c r="E129" s="12"/>
      <c r="F129" s="15">
        <f t="shared" si="0"/>
        <v>0</v>
      </c>
      <c r="G129" s="21">
        <v>400</v>
      </c>
      <c r="H129" s="21"/>
      <c r="I129" s="31">
        <v>360</v>
      </c>
    </row>
    <row r="130" spans="1:9" ht="15.75" customHeight="1">
      <c r="A130" s="20" t="s">
        <v>154</v>
      </c>
      <c r="B130" s="38">
        <v>2.713</v>
      </c>
      <c r="C130" s="22"/>
      <c r="D130" s="12">
        <v>85</v>
      </c>
      <c r="E130" s="12"/>
      <c r="F130" s="15">
        <f t="shared" si="0"/>
        <v>85</v>
      </c>
      <c r="G130" s="21">
        <v>640</v>
      </c>
      <c r="H130" s="21"/>
      <c r="I130" s="31">
        <v>600</v>
      </c>
    </row>
    <row r="131" spans="1:9" ht="15.75">
      <c r="A131" s="20" t="s">
        <v>155</v>
      </c>
      <c r="B131" s="38">
        <v>6.787</v>
      </c>
      <c r="C131" s="22"/>
      <c r="D131" s="12">
        <v>110</v>
      </c>
      <c r="E131" s="12"/>
      <c r="F131" s="15">
        <f t="shared" si="0"/>
        <v>110</v>
      </c>
      <c r="G131" s="21">
        <v>1290</v>
      </c>
      <c r="H131" s="21"/>
      <c r="I131" s="31">
        <v>1240</v>
      </c>
    </row>
    <row r="132" spans="1:9" ht="15.75">
      <c r="A132" s="20" t="s">
        <v>156</v>
      </c>
      <c r="B132" s="7">
        <v>6.452</v>
      </c>
      <c r="C132" s="22"/>
      <c r="D132" s="12">
        <v>110</v>
      </c>
      <c r="E132" s="12"/>
      <c r="F132" s="15">
        <f t="shared" si="0"/>
        <v>110</v>
      </c>
      <c r="G132" s="21">
        <v>1250</v>
      </c>
      <c r="H132" s="21"/>
      <c r="I132" s="31">
        <v>1200</v>
      </c>
    </row>
    <row r="133" spans="1:9" ht="15.75">
      <c r="A133" s="20" t="s">
        <v>157</v>
      </c>
      <c r="B133" s="7">
        <v>0.83</v>
      </c>
      <c r="C133" s="22"/>
      <c r="D133" s="12">
        <v>50</v>
      </c>
      <c r="E133" s="12"/>
      <c r="F133" s="15">
        <f t="shared" si="0"/>
        <v>50</v>
      </c>
      <c r="G133" s="21">
        <v>270</v>
      </c>
      <c r="H133" s="21"/>
      <c r="I133" s="31">
        <v>270</v>
      </c>
    </row>
    <row r="134" spans="1:9" ht="15.75">
      <c r="A134" s="20" t="s">
        <v>158</v>
      </c>
      <c r="B134" s="7">
        <v>2.388</v>
      </c>
      <c r="C134" s="22"/>
      <c r="D134" s="12"/>
      <c r="E134" s="12"/>
      <c r="F134" s="15">
        <f t="shared" si="0"/>
        <v>0</v>
      </c>
      <c r="G134" s="21">
        <v>590</v>
      </c>
      <c r="H134" s="21"/>
      <c r="I134" s="31">
        <v>570</v>
      </c>
    </row>
    <row r="135" spans="1:9" ht="15.75">
      <c r="A135" s="20" t="s">
        <v>159</v>
      </c>
      <c r="B135" s="7">
        <v>5.017</v>
      </c>
      <c r="C135" s="22"/>
      <c r="D135" s="12"/>
      <c r="E135" s="12"/>
      <c r="F135" s="15">
        <f t="shared" si="0"/>
        <v>0</v>
      </c>
      <c r="G135" s="21">
        <v>1000</v>
      </c>
      <c r="H135" s="21"/>
      <c r="I135" s="31">
        <v>950</v>
      </c>
    </row>
    <row r="136" spans="1:9" ht="15.75">
      <c r="A136" s="20" t="s">
        <v>287</v>
      </c>
      <c r="B136" s="7">
        <v>6.1</v>
      </c>
      <c r="C136" s="22"/>
      <c r="D136" s="12">
        <v>75</v>
      </c>
      <c r="E136" s="12"/>
      <c r="F136" s="15">
        <f t="shared" si="0"/>
        <v>75</v>
      </c>
      <c r="G136" s="21"/>
      <c r="H136" s="21"/>
      <c r="I136" s="31"/>
    </row>
    <row r="137" spans="1:9" ht="15.75">
      <c r="A137" s="20" t="s">
        <v>160</v>
      </c>
      <c r="B137" s="7">
        <v>0.733</v>
      </c>
      <c r="C137" s="22"/>
      <c r="D137" s="12"/>
      <c r="E137" s="12"/>
      <c r="F137" s="15">
        <f t="shared" si="0"/>
        <v>0</v>
      </c>
      <c r="G137" s="21">
        <v>250</v>
      </c>
      <c r="H137" s="21"/>
      <c r="I137" s="31">
        <v>250</v>
      </c>
    </row>
    <row r="138" spans="1:9" ht="15.75">
      <c r="A138" s="20" t="s">
        <v>161</v>
      </c>
      <c r="B138" s="7">
        <v>2.126</v>
      </c>
      <c r="C138" s="22"/>
      <c r="D138" s="12">
        <v>90</v>
      </c>
      <c r="E138" s="12"/>
      <c r="F138" s="15">
        <f t="shared" si="0"/>
        <v>90</v>
      </c>
      <c r="G138" s="21">
        <v>490</v>
      </c>
      <c r="H138" s="21"/>
      <c r="I138" s="31">
        <v>480</v>
      </c>
    </row>
    <row r="139" spans="1:9" ht="15.75">
      <c r="A139" s="20" t="s">
        <v>162</v>
      </c>
      <c r="B139" s="7">
        <v>3.689</v>
      </c>
      <c r="C139" s="22"/>
      <c r="D139" s="12">
        <v>100</v>
      </c>
      <c r="E139" s="12"/>
      <c r="F139" s="15">
        <f t="shared" si="0"/>
        <v>100</v>
      </c>
      <c r="G139" s="21">
        <v>770</v>
      </c>
      <c r="H139" s="21"/>
      <c r="I139" s="31">
        <v>750</v>
      </c>
    </row>
    <row r="140" spans="1:9" ht="15.75">
      <c r="A140" s="20" t="s">
        <v>163</v>
      </c>
      <c r="B140" s="7">
        <v>5.436</v>
      </c>
      <c r="C140" s="22"/>
      <c r="D140" s="12">
        <v>105</v>
      </c>
      <c r="E140" s="12"/>
      <c r="F140" s="15">
        <f t="shared" si="0"/>
        <v>105</v>
      </c>
      <c r="G140" s="21">
        <v>1060</v>
      </c>
      <c r="H140" s="21"/>
      <c r="I140" s="31">
        <v>1000</v>
      </c>
    </row>
    <row r="141" spans="1:9" ht="15.75">
      <c r="A141" s="20" t="s">
        <v>164</v>
      </c>
      <c r="B141" s="7">
        <v>1.018</v>
      </c>
      <c r="C141" s="22"/>
      <c r="D141" s="12">
        <v>50</v>
      </c>
      <c r="E141" s="12"/>
      <c r="F141" s="15">
        <f t="shared" si="0"/>
        <v>50</v>
      </c>
      <c r="G141" s="21">
        <v>275</v>
      </c>
      <c r="H141" s="21"/>
      <c r="I141" s="31">
        <v>275</v>
      </c>
    </row>
    <row r="142" spans="1:9" ht="15.75">
      <c r="A142" s="20" t="s">
        <v>165</v>
      </c>
      <c r="B142" s="7">
        <v>1.204</v>
      </c>
      <c r="C142" s="22"/>
      <c r="D142" s="12">
        <v>60</v>
      </c>
      <c r="E142" s="12"/>
      <c r="F142" s="15">
        <f aca="true" t="shared" si="3" ref="F142:F158">SUM(D142:E142)+B142*C142</f>
        <v>60</v>
      </c>
      <c r="G142" s="21">
        <v>275</v>
      </c>
      <c r="H142" s="21"/>
      <c r="I142" s="31">
        <v>275</v>
      </c>
    </row>
    <row r="143" spans="1:9" ht="15.75">
      <c r="A143" s="20" t="s">
        <v>166</v>
      </c>
      <c r="B143" s="7">
        <v>1.664</v>
      </c>
      <c r="C143" s="22"/>
      <c r="D143" s="12"/>
      <c r="E143" s="12"/>
      <c r="F143" s="15">
        <f t="shared" si="3"/>
        <v>0</v>
      </c>
      <c r="G143" s="21">
        <v>500</v>
      </c>
      <c r="H143" s="21"/>
      <c r="I143" s="31">
        <v>460</v>
      </c>
    </row>
    <row r="144" spans="1:9" ht="15.75">
      <c r="A144" s="20" t="s">
        <v>212</v>
      </c>
      <c r="B144" s="7">
        <v>3</v>
      </c>
      <c r="C144" s="22"/>
      <c r="D144" s="12"/>
      <c r="E144" s="12"/>
      <c r="F144" s="15">
        <f t="shared" si="3"/>
        <v>0</v>
      </c>
      <c r="G144" s="21">
        <v>700</v>
      </c>
      <c r="H144" s="21"/>
      <c r="I144" s="31">
        <v>660</v>
      </c>
    </row>
    <row r="145" spans="1:9" ht="15.75">
      <c r="A145" s="20" t="s">
        <v>167</v>
      </c>
      <c r="B145" s="7">
        <v>4.514</v>
      </c>
      <c r="C145" s="22"/>
      <c r="D145" s="12">
        <v>85</v>
      </c>
      <c r="E145" s="12"/>
      <c r="F145" s="15">
        <f t="shared" si="3"/>
        <v>85</v>
      </c>
      <c r="G145" s="21">
        <v>840</v>
      </c>
      <c r="H145" s="21"/>
      <c r="I145" s="31">
        <v>820</v>
      </c>
    </row>
    <row r="146" spans="1:9" ht="15.75">
      <c r="A146" s="20" t="s">
        <v>168</v>
      </c>
      <c r="B146" s="7">
        <v>1.036</v>
      </c>
      <c r="C146" s="22"/>
      <c r="D146" s="12">
        <v>55</v>
      </c>
      <c r="E146" s="12"/>
      <c r="F146" s="15">
        <f t="shared" si="3"/>
        <v>55</v>
      </c>
      <c r="G146" s="21">
        <v>350</v>
      </c>
      <c r="H146" s="21"/>
      <c r="I146" s="31">
        <v>310</v>
      </c>
    </row>
    <row r="147" spans="1:9" ht="15.75">
      <c r="A147" s="20" t="s">
        <v>169</v>
      </c>
      <c r="B147" s="7">
        <v>1.487</v>
      </c>
      <c r="C147" s="22"/>
      <c r="D147" s="12"/>
      <c r="E147" s="12"/>
      <c r="F147" s="15">
        <f t="shared" si="3"/>
        <v>0</v>
      </c>
      <c r="G147" s="21">
        <v>500</v>
      </c>
      <c r="H147" s="21"/>
      <c r="I147" s="31">
        <v>460</v>
      </c>
    </row>
    <row r="148" spans="1:9" ht="15.75">
      <c r="A148" s="20" t="s">
        <v>170</v>
      </c>
      <c r="B148" s="7">
        <v>3.855</v>
      </c>
      <c r="C148" s="22"/>
      <c r="D148" s="12">
        <v>80</v>
      </c>
      <c r="E148" s="12"/>
      <c r="F148" s="15">
        <f t="shared" si="3"/>
        <v>80</v>
      </c>
      <c r="G148" s="21">
        <v>790</v>
      </c>
      <c r="H148" s="21"/>
      <c r="I148" s="31">
        <v>760</v>
      </c>
    </row>
    <row r="149" spans="1:9" ht="15.75">
      <c r="A149" s="20" t="s">
        <v>171</v>
      </c>
      <c r="B149" s="7">
        <v>0.879</v>
      </c>
      <c r="C149" s="22"/>
      <c r="D149" s="12">
        <v>55</v>
      </c>
      <c r="E149" s="12"/>
      <c r="F149" s="15">
        <f t="shared" si="3"/>
        <v>55</v>
      </c>
      <c r="G149" s="21">
        <v>350</v>
      </c>
      <c r="H149" s="21"/>
      <c r="I149" s="31">
        <v>310</v>
      </c>
    </row>
    <row r="150" spans="1:9" ht="15.75">
      <c r="A150" s="20" t="s">
        <v>172</v>
      </c>
      <c r="B150" s="7">
        <v>3.42</v>
      </c>
      <c r="C150" s="22"/>
      <c r="D150" s="12">
        <v>70</v>
      </c>
      <c r="E150" s="12"/>
      <c r="F150" s="15">
        <f t="shared" si="3"/>
        <v>70</v>
      </c>
      <c r="G150" s="21">
        <v>720</v>
      </c>
      <c r="H150" s="21"/>
      <c r="I150" s="31">
        <v>690</v>
      </c>
    </row>
    <row r="151" spans="1:9" ht="15.75">
      <c r="A151" s="20" t="s">
        <v>173</v>
      </c>
      <c r="B151" s="7">
        <v>1.937</v>
      </c>
      <c r="C151" s="22"/>
      <c r="D151" s="12">
        <v>67</v>
      </c>
      <c r="E151" s="12"/>
      <c r="F151" s="15">
        <f t="shared" si="3"/>
        <v>67</v>
      </c>
      <c r="G151" s="21">
        <v>480</v>
      </c>
      <c r="H151" s="21"/>
      <c r="I151" s="31">
        <v>450</v>
      </c>
    </row>
    <row r="152" spans="1:9" ht="15.75">
      <c r="A152" s="20" t="s">
        <v>174</v>
      </c>
      <c r="B152" s="7">
        <v>2.862</v>
      </c>
      <c r="C152" s="22"/>
      <c r="D152" s="12">
        <v>70</v>
      </c>
      <c r="E152" s="12"/>
      <c r="F152" s="15">
        <f t="shared" si="3"/>
        <v>70</v>
      </c>
      <c r="G152" s="21">
        <v>640</v>
      </c>
      <c r="H152" s="21"/>
      <c r="I152" s="31">
        <v>600</v>
      </c>
    </row>
    <row r="153" spans="1:9" ht="15.75">
      <c r="A153" s="20" t="s">
        <v>175</v>
      </c>
      <c r="B153" s="7">
        <v>5.122</v>
      </c>
      <c r="C153" s="22"/>
      <c r="D153" s="12">
        <v>65</v>
      </c>
      <c r="E153" s="12"/>
      <c r="F153" s="15">
        <f t="shared" si="3"/>
        <v>65</v>
      </c>
      <c r="G153" s="21">
        <v>890</v>
      </c>
      <c r="H153" s="21"/>
      <c r="I153" s="31">
        <v>890</v>
      </c>
    </row>
    <row r="154" spans="1:9" ht="15.75">
      <c r="A154" s="20" t="s">
        <v>176</v>
      </c>
      <c r="B154" s="7">
        <v>2.577</v>
      </c>
      <c r="C154" s="22"/>
      <c r="D154" s="12">
        <v>65</v>
      </c>
      <c r="E154" s="12"/>
      <c r="F154" s="15">
        <f t="shared" si="3"/>
        <v>65</v>
      </c>
      <c r="G154" s="21">
        <v>580</v>
      </c>
      <c r="H154" s="21"/>
      <c r="I154" s="31">
        <v>550</v>
      </c>
    </row>
    <row r="155" spans="1:9" ht="15.75">
      <c r="A155" s="20" t="s">
        <v>177</v>
      </c>
      <c r="B155" s="7">
        <v>4.105</v>
      </c>
      <c r="C155" s="22"/>
      <c r="D155" s="12">
        <v>115</v>
      </c>
      <c r="E155" s="12"/>
      <c r="F155" s="15">
        <f t="shared" si="3"/>
        <v>115</v>
      </c>
      <c r="G155" s="21">
        <v>850</v>
      </c>
      <c r="H155" s="21"/>
      <c r="I155" s="31">
        <v>820</v>
      </c>
    </row>
    <row r="156" spans="1:9" ht="15.75">
      <c r="A156" s="20" t="s">
        <v>178</v>
      </c>
      <c r="B156" s="7">
        <v>1.578</v>
      </c>
      <c r="C156" s="22"/>
      <c r="D156" s="12">
        <v>65</v>
      </c>
      <c r="E156" s="12"/>
      <c r="F156" s="15">
        <f t="shared" si="3"/>
        <v>65</v>
      </c>
      <c r="G156" s="21">
        <v>380</v>
      </c>
      <c r="H156" s="21"/>
      <c r="I156" s="31">
        <v>380</v>
      </c>
    </row>
    <row r="157" spans="1:9" ht="15.75">
      <c r="A157" s="20" t="s">
        <v>179</v>
      </c>
      <c r="B157" s="7">
        <v>2.503</v>
      </c>
      <c r="C157" s="22"/>
      <c r="D157" s="12">
        <v>66</v>
      </c>
      <c r="E157" s="12"/>
      <c r="F157" s="15">
        <f t="shared" si="3"/>
        <v>66</v>
      </c>
      <c r="G157" s="21">
        <v>500</v>
      </c>
      <c r="H157" s="21"/>
      <c r="I157" s="31">
        <v>490</v>
      </c>
    </row>
    <row r="158" spans="1:9" ht="15.75">
      <c r="A158" s="20" t="s">
        <v>180</v>
      </c>
      <c r="B158" s="7">
        <v>3.03</v>
      </c>
      <c r="C158" s="22"/>
      <c r="D158" s="12">
        <v>92</v>
      </c>
      <c r="E158" s="12"/>
      <c r="F158" s="15">
        <f t="shared" si="3"/>
        <v>92</v>
      </c>
      <c r="G158" s="21">
        <v>670</v>
      </c>
      <c r="H158" s="21"/>
      <c r="I158" s="31">
        <v>670</v>
      </c>
    </row>
  </sheetData>
  <sheetProtection/>
  <printOptions/>
  <pageMargins left="0" right="0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44"/>
  <sheetViews>
    <sheetView tabSelected="1" view="pageBreakPreview" zoomScale="90" zoomScaleSheetLayoutView="90" zoomScalePageLayoutView="0" workbookViewId="0" topLeftCell="A211">
      <selection activeCell="A197" sqref="A197:A198"/>
    </sheetView>
  </sheetViews>
  <sheetFormatPr defaultColWidth="9.140625" defaultRowHeight="12.75"/>
  <cols>
    <col min="1" max="1" width="29.421875" style="0" customWidth="1"/>
    <col min="2" max="2" width="13.8515625" style="0" customWidth="1"/>
    <col min="3" max="3" width="15.8515625" style="0" customWidth="1"/>
    <col min="4" max="4" width="11.7109375" style="0" customWidth="1"/>
    <col min="5" max="5" width="29.00390625" style="0" customWidth="1"/>
    <col min="6" max="6" width="11.57421875" style="0" customWidth="1"/>
    <col min="7" max="7" width="13.140625" style="0" customWidth="1"/>
  </cols>
  <sheetData>
    <row r="4" spans="1:7" ht="26.25" customHeight="1">
      <c r="A4" s="46" t="s">
        <v>2</v>
      </c>
      <c r="B4" s="46" t="s">
        <v>3</v>
      </c>
      <c r="C4" s="46" t="s">
        <v>330</v>
      </c>
      <c r="D4" s="54"/>
      <c r="E4" s="46" t="s">
        <v>2</v>
      </c>
      <c r="F4" s="46" t="s">
        <v>3</v>
      </c>
      <c r="G4" s="46" t="s">
        <v>330</v>
      </c>
    </row>
    <row r="5" spans="1:7" ht="18">
      <c r="A5" s="50" t="s">
        <v>15</v>
      </c>
      <c r="B5" s="47">
        <v>0.932</v>
      </c>
      <c r="C5" s="49">
        <v>700</v>
      </c>
      <c r="D5" s="52"/>
      <c r="E5" s="50" t="s">
        <v>94</v>
      </c>
      <c r="F5" s="47">
        <v>2.786</v>
      </c>
      <c r="G5" s="49">
        <v>1400</v>
      </c>
    </row>
    <row r="6" spans="1:7" ht="18">
      <c r="A6" s="50" t="s">
        <v>18</v>
      </c>
      <c r="B6" s="47">
        <v>1.33</v>
      </c>
      <c r="C6" s="49">
        <v>760</v>
      </c>
      <c r="D6" s="52"/>
      <c r="E6" s="50" t="s">
        <v>96</v>
      </c>
      <c r="F6" s="47">
        <v>5.979</v>
      </c>
      <c r="G6" s="49">
        <v>2350</v>
      </c>
    </row>
    <row r="7" spans="1:7" ht="18">
      <c r="A7" s="50" t="s">
        <v>21</v>
      </c>
      <c r="B7" s="47">
        <v>1.24</v>
      </c>
      <c r="C7" s="49">
        <v>760</v>
      </c>
      <c r="D7" s="52"/>
      <c r="E7" s="50" t="s">
        <v>245</v>
      </c>
      <c r="F7" s="47">
        <v>0.649</v>
      </c>
      <c r="G7" s="49">
        <v>450</v>
      </c>
    </row>
    <row r="8" spans="1:7" ht="18">
      <c r="A8" s="50" t="s">
        <v>22</v>
      </c>
      <c r="B8" s="47">
        <v>0.88</v>
      </c>
      <c r="C8" s="49">
        <v>650</v>
      </c>
      <c r="D8" s="52"/>
      <c r="E8" s="50" t="s">
        <v>98</v>
      </c>
      <c r="F8" s="47">
        <v>0.681</v>
      </c>
      <c r="G8" s="49">
        <v>500</v>
      </c>
    </row>
    <row r="9" spans="1:7" ht="18">
      <c r="A9" s="50" t="s">
        <v>25</v>
      </c>
      <c r="B9" s="47">
        <v>0.795</v>
      </c>
      <c r="C9" s="49">
        <v>600</v>
      </c>
      <c r="D9" s="52"/>
      <c r="E9" s="50" t="s">
        <v>261</v>
      </c>
      <c r="F9" s="47">
        <v>0.906</v>
      </c>
      <c r="G9" s="49">
        <v>560</v>
      </c>
    </row>
    <row r="10" spans="1:7" ht="18">
      <c r="A10" s="50" t="s">
        <v>28</v>
      </c>
      <c r="B10" s="47">
        <v>1.152</v>
      </c>
      <c r="C10" s="49">
        <v>700</v>
      </c>
      <c r="D10" s="52"/>
      <c r="E10" s="50" t="s">
        <v>99</v>
      </c>
      <c r="F10" s="47">
        <v>1.09</v>
      </c>
      <c r="G10" s="49">
        <v>610</v>
      </c>
    </row>
    <row r="11" spans="1:7" ht="18">
      <c r="A11" s="50" t="s">
        <v>36</v>
      </c>
      <c r="B11" s="47">
        <v>1.571</v>
      </c>
      <c r="C11" s="49">
        <v>850</v>
      </c>
      <c r="D11" s="52"/>
      <c r="E11" s="50" t="s">
        <v>247</v>
      </c>
      <c r="F11" s="47">
        <v>1.417</v>
      </c>
      <c r="G11" s="49">
        <v>720</v>
      </c>
    </row>
    <row r="12" spans="1:7" ht="18">
      <c r="A12" s="50" t="s">
        <v>331</v>
      </c>
      <c r="B12" s="47">
        <v>1.1</v>
      </c>
      <c r="C12" s="49">
        <v>640</v>
      </c>
      <c r="D12" s="52"/>
      <c r="E12" s="50" t="s">
        <v>246</v>
      </c>
      <c r="F12" s="47">
        <v>1.541</v>
      </c>
      <c r="G12" s="49">
        <v>800</v>
      </c>
    </row>
    <row r="13" spans="1:7" ht="18">
      <c r="A13" s="50" t="s">
        <v>31</v>
      </c>
      <c r="B13" s="47">
        <v>1.3</v>
      </c>
      <c r="C13" s="49">
        <v>800</v>
      </c>
      <c r="D13" s="52"/>
      <c r="E13" s="50" t="s">
        <v>284</v>
      </c>
      <c r="F13" s="47">
        <v>3.082</v>
      </c>
      <c r="G13" s="49">
        <v>1350</v>
      </c>
    </row>
    <row r="14" spans="1:7" ht="18">
      <c r="A14" s="50" t="s">
        <v>39</v>
      </c>
      <c r="B14" s="47">
        <v>0.658</v>
      </c>
      <c r="C14" s="49">
        <v>550</v>
      </c>
      <c r="D14" s="52"/>
      <c r="E14" s="50" t="s">
        <v>100</v>
      </c>
      <c r="F14" s="47">
        <v>2.517</v>
      </c>
      <c r="G14" s="49">
        <v>1250</v>
      </c>
    </row>
    <row r="15" spans="1:7" ht="18">
      <c r="A15" s="50" t="s">
        <v>41</v>
      </c>
      <c r="B15" s="47">
        <v>0.953</v>
      </c>
      <c r="C15" s="49">
        <v>650</v>
      </c>
      <c r="D15" s="52"/>
      <c r="E15" s="50" t="s">
        <v>248</v>
      </c>
      <c r="F15" s="47">
        <v>3.608</v>
      </c>
      <c r="G15" s="49">
        <v>1550</v>
      </c>
    </row>
    <row r="16" spans="1:7" ht="18">
      <c r="A16" s="50" t="s">
        <v>243</v>
      </c>
      <c r="B16" s="47">
        <v>1.171</v>
      </c>
      <c r="C16" s="49">
        <v>720</v>
      </c>
      <c r="D16" s="52"/>
      <c r="E16" s="50" t="s">
        <v>249</v>
      </c>
      <c r="F16" s="47">
        <v>4.44</v>
      </c>
      <c r="G16" s="49">
        <v>1720</v>
      </c>
    </row>
    <row r="17" spans="1:7" ht="18">
      <c r="A17" s="50" t="s">
        <v>42</v>
      </c>
      <c r="B17" s="47">
        <v>1.376</v>
      </c>
      <c r="C17" s="49">
        <v>800</v>
      </c>
      <c r="D17" s="52"/>
      <c r="E17" s="50" t="s">
        <v>101</v>
      </c>
      <c r="F17" s="47">
        <v>5.345</v>
      </c>
      <c r="G17" s="49">
        <v>1900</v>
      </c>
    </row>
    <row r="18" spans="1:7" ht="18">
      <c r="A18" s="50" t="s">
        <v>43</v>
      </c>
      <c r="B18" s="47">
        <v>1.41</v>
      </c>
      <c r="C18" s="49">
        <v>820</v>
      </c>
      <c r="D18" s="52"/>
      <c r="E18" s="50" t="s">
        <v>282</v>
      </c>
      <c r="F18" s="47">
        <v>1.233</v>
      </c>
      <c r="G18" s="49">
        <v>700</v>
      </c>
    </row>
    <row r="19" spans="1:7" ht="18">
      <c r="A19" s="50" t="s">
        <v>242</v>
      </c>
      <c r="B19" s="47">
        <v>2.221</v>
      </c>
      <c r="C19" s="49">
        <v>1100</v>
      </c>
      <c r="D19" s="52"/>
      <c r="E19" s="50" t="s">
        <v>332</v>
      </c>
      <c r="F19" s="47">
        <v>1.597</v>
      </c>
      <c r="G19" s="49">
        <v>800</v>
      </c>
    </row>
    <row r="20" spans="1:7" ht="18">
      <c r="A20" s="50" t="s">
        <v>326</v>
      </c>
      <c r="B20" s="47"/>
      <c r="C20" s="49">
        <v>550</v>
      </c>
      <c r="D20" s="52"/>
      <c r="E20" s="50" t="s">
        <v>102</v>
      </c>
      <c r="F20" s="47">
        <v>2.618</v>
      </c>
      <c r="G20" s="49">
        <v>1230</v>
      </c>
    </row>
    <row r="21" spans="1:7" ht="18">
      <c r="A21" s="50" t="s">
        <v>339</v>
      </c>
      <c r="B21" s="47">
        <v>0.7</v>
      </c>
      <c r="C21" s="49">
        <v>570</v>
      </c>
      <c r="D21" s="52"/>
      <c r="E21" s="50" t="s">
        <v>103</v>
      </c>
      <c r="F21" s="47">
        <v>5.3</v>
      </c>
      <c r="G21" s="49">
        <v>2000</v>
      </c>
    </row>
    <row r="22" spans="1:7" ht="18">
      <c r="A22" s="50" t="s">
        <v>235</v>
      </c>
      <c r="B22" s="47">
        <v>0.901</v>
      </c>
      <c r="C22" s="49">
        <v>600</v>
      </c>
      <c r="D22" s="52"/>
      <c r="E22" s="50" t="s">
        <v>251</v>
      </c>
      <c r="F22" s="47">
        <v>7.242</v>
      </c>
      <c r="G22" s="49">
        <v>2700</v>
      </c>
    </row>
    <row r="23" spans="1:7" ht="18">
      <c r="A23" s="50" t="s">
        <v>44</v>
      </c>
      <c r="B23" s="47">
        <v>1.068</v>
      </c>
      <c r="C23" s="49">
        <v>720</v>
      </c>
      <c r="D23" s="52"/>
      <c r="E23" s="50" t="s">
        <v>104</v>
      </c>
      <c r="F23" s="47">
        <v>0.912</v>
      </c>
      <c r="G23" s="49">
        <v>630</v>
      </c>
    </row>
    <row r="24" spans="1:7" ht="18">
      <c r="A24" s="50" t="s">
        <v>45</v>
      </c>
      <c r="B24" s="47">
        <v>1.21</v>
      </c>
      <c r="C24" s="49">
        <v>750</v>
      </c>
      <c r="D24" s="52"/>
      <c r="E24" s="50" t="s">
        <v>105</v>
      </c>
      <c r="F24" s="47">
        <v>1.351</v>
      </c>
      <c r="G24" s="49">
        <v>730</v>
      </c>
    </row>
    <row r="25" spans="1:7" ht="18">
      <c r="A25" s="50" t="s">
        <v>47</v>
      </c>
      <c r="B25" s="47">
        <v>1.31</v>
      </c>
      <c r="C25" s="49">
        <v>800</v>
      </c>
      <c r="D25" s="52"/>
      <c r="E25" s="50" t="s">
        <v>106</v>
      </c>
      <c r="F25" s="47">
        <v>1.854</v>
      </c>
      <c r="G25" s="49">
        <v>980</v>
      </c>
    </row>
    <row r="26" spans="1:7" ht="18">
      <c r="A26" s="50" t="s">
        <v>340</v>
      </c>
      <c r="B26" s="47"/>
      <c r="C26" s="49">
        <v>800</v>
      </c>
      <c r="D26" s="52"/>
      <c r="E26" s="50" t="s">
        <v>252</v>
      </c>
      <c r="F26" s="47">
        <v>3.792</v>
      </c>
      <c r="G26" s="49">
        <v>1550</v>
      </c>
    </row>
    <row r="27" spans="1:7" ht="18">
      <c r="A27" s="50" t="s">
        <v>258</v>
      </c>
      <c r="B27" s="47"/>
      <c r="C27" s="49">
        <v>720</v>
      </c>
      <c r="D27" s="52"/>
      <c r="E27" s="50" t="s">
        <v>107</v>
      </c>
      <c r="F27" s="47">
        <v>4.65</v>
      </c>
      <c r="G27" s="49">
        <v>1750</v>
      </c>
    </row>
    <row r="28" spans="1:7" ht="18">
      <c r="A28" s="50" t="s">
        <v>49</v>
      </c>
      <c r="B28" s="47">
        <v>0.796</v>
      </c>
      <c r="C28" s="49">
        <v>670</v>
      </c>
      <c r="D28" s="52"/>
      <c r="E28" s="50" t="s">
        <v>108</v>
      </c>
      <c r="F28" s="47">
        <v>6.284</v>
      </c>
      <c r="G28" s="49">
        <v>2230</v>
      </c>
    </row>
    <row r="29" spans="1:7" ht="18">
      <c r="A29" s="50" t="s">
        <v>51</v>
      </c>
      <c r="B29" s="47">
        <v>1.08</v>
      </c>
      <c r="C29" s="49">
        <v>700</v>
      </c>
      <c r="D29" s="52"/>
      <c r="E29" s="50" t="s">
        <v>109</v>
      </c>
      <c r="F29" s="47">
        <v>1.05</v>
      </c>
      <c r="G29" s="49">
        <v>580</v>
      </c>
    </row>
    <row r="30" spans="1:7" ht="18">
      <c r="A30" s="50" t="s">
        <v>53</v>
      </c>
      <c r="B30" s="47">
        <v>1.16</v>
      </c>
      <c r="C30" s="49">
        <v>740</v>
      </c>
      <c r="D30" s="52"/>
      <c r="E30" s="50" t="s">
        <v>110</v>
      </c>
      <c r="F30" s="47">
        <v>2.263</v>
      </c>
      <c r="G30" s="49">
        <v>1150</v>
      </c>
    </row>
    <row r="31" spans="1:7" ht="18">
      <c r="A31" s="50" t="s">
        <v>54</v>
      </c>
      <c r="B31" s="47">
        <v>1.912</v>
      </c>
      <c r="C31" s="49">
        <v>950</v>
      </c>
      <c r="D31" s="52"/>
      <c r="E31" s="50" t="s">
        <v>333</v>
      </c>
      <c r="F31" s="47">
        <v>4.48</v>
      </c>
      <c r="G31" s="49">
        <v>1800</v>
      </c>
    </row>
    <row r="32" spans="1:7" ht="18">
      <c r="A32" s="50" t="s">
        <v>320</v>
      </c>
      <c r="B32" s="47">
        <v>0.743</v>
      </c>
      <c r="C32" s="49">
        <v>530</v>
      </c>
      <c r="D32" s="52"/>
      <c r="E32" s="50" t="s">
        <v>112</v>
      </c>
      <c r="F32" s="47">
        <v>5.81</v>
      </c>
      <c r="G32" s="49">
        <v>2280</v>
      </c>
    </row>
    <row r="33" spans="1:7" ht="18">
      <c r="A33" s="50" t="s">
        <v>341</v>
      </c>
      <c r="B33" s="47">
        <v>0.744</v>
      </c>
      <c r="C33" s="49">
        <v>550</v>
      </c>
      <c r="D33" s="52"/>
      <c r="E33" s="50" t="s">
        <v>113</v>
      </c>
      <c r="F33" s="47">
        <v>0.754</v>
      </c>
      <c r="G33" s="49">
        <v>500</v>
      </c>
    </row>
    <row r="34" spans="1:7" ht="18">
      <c r="A34" s="50" t="s">
        <v>342</v>
      </c>
      <c r="B34" s="47"/>
      <c r="C34" s="49">
        <v>600</v>
      </c>
      <c r="D34" s="52"/>
      <c r="E34" s="50" t="s">
        <v>253</v>
      </c>
      <c r="F34" s="47">
        <v>0.95</v>
      </c>
      <c r="G34" s="49">
        <v>520</v>
      </c>
    </row>
    <row r="35" spans="1:7" ht="18">
      <c r="A35" s="50" t="s">
        <v>57</v>
      </c>
      <c r="B35" s="47">
        <v>1.03</v>
      </c>
      <c r="C35" s="49">
        <v>620</v>
      </c>
      <c r="D35" s="52"/>
      <c r="E35" s="50" t="s">
        <v>114</v>
      </c>
      <c r="F35" s="47">
        <v>1.131</v>
      </c>
      <c r="G35" s="49">
        <v>630</v>
      </c>
    </row>
    <row r="36" spans="1:7" ht="18">
      <c r="A36" s="50" t="s">
        <v>59</v>
      </c>
      <c r="B36" s="47">
        <v>1.06</v>
      </c>
      <c r="C36" s="49">
        <v>650</v>
      </c>
      <c r="D36" s="52"/>
      <c r="E36" s="50" t="s">
        <v>115</v>
      </c>
      <c r="F36" s="47">
        <v>1.56</v>
      </c>
      <c r="G36" s="49">
        <v>850</v>
      </c>
    </row>
    <row r="37" spans="1:7" ht="18">
      <c r="A37" s="50" t="s">
        <v>60</v>
      </c>
      <c r="B37" s="47">
        <v>1.392</v>
      </c>
      <c r="C37" s="49">
        <v>780</v>
      </c>
      <c r="D37" s="52"/>
      <c r="E37" s="50" t="s">
        <v>116</v>
      </c>
      <c r="F37" s="47">
        <v>2.178</v>
      </c>
      <c r="G37" s="49">
        <v>950</v>
      </c>
    </row>
    <row r="38" spans="1:7" ht="18">
      <c r="A38" s="50" t="s">
        <v>62</v>
      </c>
      <c r="B38" s="47">
        <v>1.69</v>
      </c>
      <c r="C38" s="49">
        <v>950</v>
      </c>
      <c r="D38" s="52"/>
      <c r="E38" s="50" t="s">
        <v>117</v>
      </c>
      <c r="F38" s="47">
        <v>3.952</v>
      </c>
      <c r="G38" s="49">
        <v>1600</v>
      </c>
    </row>
    <row r="39" spans="1:7" ht="18">
      <c r="A39" s="50" t="s">
        <v>241</v>
      </c>
      <c r="B39" s="47">
        <v>2.151</v>
      </c>
      <c r="C39" s="49">
        <v>1000</v>
      </c>
      <c r="D39" s="52"/>
      <c r="E39" s="50" t="s">
        <v>118</v>
      </c>
      <c r="F39" s="47">
        <v>5.29</v>
      </c>
      <c r="G39" s="49">
        <v>2000</v>
      </c>
    </row>
    <row r="40" spans="1:7" ht="18">
      <c r="A40" s="50" t="s">
        <v>325</v>
      </c>
      <c r="B40" s="47"/>
      <c r="C40" s="49">
        <v>1100</v>
      </c>
      <c r="D40" s="52"/>
      <c r="E40" s="50" t="s">
        <v>119</v>
      </c>
      <c r="F40" s="47">
        <v>5.019</v>
      </c>
      <c r="G40" s="49">
        <v>1950</v>
      </c>
    </row>
    <row r="41" spans="1:7" ht="18">
      <c r="A41" s="50" t="s">
        <v>64</v>
      </c>
      <c r="B41" s="47">
        <v>0.67</v>
      </c>
      <c r="C41" s="49">
        <v>520</v>
      </c>
      <c r="D41" s="52"/>
      <c r="E41" s="50" t="s">
        <v>120</v>
      </c>
      <c r="F41" s="47">
        <v>0.695</v>
      </c>
      <c r="G41" s="49">
        <v>480</v>
      </c>
    </row>
    <row r="42" spans="1:7" ht="18">
      <c r="A42" s="50" t="s">
        <v>259</v>
      </c>
      <c r="B42" s="47">
        <v>0.839</v>
      </c>
      <c r="C42" s="49">
        <v>550</v>
      </c>
      <c r="D42" s="52"/>
      <c r="E42" s="50" t="s">
        <v>121</v>
      </c>
      <c r="F42" s="47">
        <v>0.859</v>
      </c>
      <c r="G42" s="49">
        <v>600</v>
      </c>
    </row>
    <row r="43" spans="1:7" ht="18">
      <c r="A43" s="50" t="s">
        <v>66</v>
      </c>
      <c r="B43" s="47">
        <v>0.95</v>
      </c>
      <c r="C43" s="49">
        <v>600</v>
      </c>
      <c r="D43" s="52"/>
      <c r="E43" s="50" t="s">
        <v>254</v>
      </c>
      <c r="F43" s="47">
        <v>1.917</v>
      </c>
      <c r="G43" s="49">
        <v>1000</v>
      </c>
    </row>
    <row r="44" spans="1:7" ht="18">
      <c r="A44" s="50" t="s">
        <v>68</v>
      </c>
      <c r="B44" s="47">
        <v>0.984</v>
      </c>
      <c r="C44" s="49">
        <v>640</v>
      </c>
      <c r="D44" s="52"/>
      <c r="E44" s="50" t="s">
        <v>122</v>
      </c>
      <c r="F44" s="47">
        <v>2.315</v>
      </c>
      <c r="G44" s="49">
        <v>1020</v>
      </c>
    </row>
    <row r="45" spans="1:7" ht="18">
      <c r="A45" s="50" t="s">
        <v>237</v>
      </c>
      <c r="B45" s="47">
        <v>1.305</v>
      </c>
      <c r="C45" s="49">
        <v>700</v>
      </c>
      <c r="D45" s="52"/>
      <c r="E45" s="50" t="s">
        <v>123</v>
      </c>
      <c r="F45" s="47">
        <v>2.933</v>
      </c>
      <c r="G45" s="49">
        <v>1300</v>
      </c>
    </row>
    <row r="46" spans="1:7" ht="18">
      <c r="A46" s="50" t="s">
        <v>70</v>
      </c>
      <c r="B46" s="47">
        <v>1.55</v>
      </c>
      <c r="C46" s="49">
        <v>820</v>
      </c>
      <c r="D46" s="52"/>
      <c r="E46" s="50" t="s">
        <v>124</v>
      </c>
      <c r="F46" s="47">
        <v>3.52</v>
      </c>
      <c r="G46" s="49">
        <v>1490</v>
      </c>
    </row>
    <row r="47" spans="1:7" ht="18">
      <c r="A47" s="50" t="s">
        <v>236</v>
      </c>
      <c r="B47" s="47">
        <v>2.003</v>
      </c>
      <c r="C47" s="49">
        <v>930</v>
      </c>
      <c r="D47" s="52"/>
      <c r="E47" s="50" t="s">
        <v>255</v>
      </c>
      <c r="F47" s="47">
        <v>4.93</v>
      </c>
      <c r="G47" s="49">
        <v>1830</v>
      </c>
    </row>
    <row r="48" spans="1:7" ht="18">
      <c r="A48" s="50" t="s">
        <v>72</v>
      </c>
      <c r="B48" s="47">
        <v>2.22</v>
      </c>
      <c r="C48" s="49">
        <v>1060</v>
      </c>
      <c r="D48" s="52"/>
      <c r="E48" s="50" t="s">
        <v>334</v>
      </c>
      <c r="F48" s="47">
        <v>1.383</v>
      </c>
      <c r="G48" s="49">
        <v>680</v>
      </c>
    </row>
    <row r="49" spans="1:7" ht="18">
      <c r="A49" s="50" t="s">
        <v>240</v>
      </c>
      <c r="B49" s="47">
        <v>3.082</v>
      </c>
      <c r="C49" s="49">
        <v>1380</v>
      </c>
      <c r="D49" s="52"/>
      <c r="E49" s="50" t="s">
        <v>126</v>
      </c>
      <c r="F49" s="47">
        <v>2.192</v>
      </c>
      <c r="G49" s="49">
        <v>1000</v>
      </c>
    </row>
    <row r="50" spans="1:7" ht="18">
      <c r="A50" s="50" t="s">
        <v>74</v>
      </c>
      <c r="B50" s="47">
        <v>0.788</v>
      </c>
      <c r="C50" s="49">
        <v>600</v>
      </c>
      <c r="D50" s="52"/>
      <c r="E50" s="50" t="s">
        <v>127</v>
      </c>
      <c r="F50" s="47">
        <v>2.765</v>
      </c>
      <c r="G50" s="49">
        <v>1250</v>
      </c>
    </row>
    <row r="51" spans="1:7" ht="18">
      <c r="A51" s="50" t="s">
        <v>76</v>
      </c>
      <c r="B51" s="47">
        <v>1.204</v>
      </c>
      <c r="C51" s="49">
        <v>700</v>
      </c>
      <c r="D51" s="52"/>
      <c r="E51" s="50" t="s">
        <v>128</v>
      </c>
      <c r="F51" s="47">
        <v>3.344</v>
      </c>
      <c r="G51" s="49">
        <v>1380</v>
      </c>
    </row>
    <row r="52" spans="1:7" ht="18">
      <c r="A52" s="50" t="s">
        <v>239</v>
      </c>
      <c r="B52" s="47">
        <v>0.725</v>
      </c>
      <c r="C52" s="49">
        <v>520</v>
      </c>
      <c r="D52" s="52"/>
      <c r="E52" s="50" t="s">
        <v>129</v>
      </c>
      <c r="F52" s="47">
        <v>6.05</v>
      </c>
      <c r="G52" s="49">
        <v>2200</v>
      </c>
    </row>
    <row r="53" spans="1:7" ht="18">
      <c r="A53" s="50" t="s">
        <v>78</v>
      </c>
      <c r="B53" s="47">
        <v>0.86</v>
      </c>
      <c r="C53" s="49">
        <v>530</v>
      </c>
      <c r="D53" s="52"/>
      <c r="E53" s="50" t="s">
        <v>130</v>
      </c>
      <c r="F53" s="47">
        <v>0.912</v>
      </c>
      <c r="G53" s="49">
        <v>510</v>
      </c>
    </row>
    <row r="54" spans="1:7" ht="18">
      <c r="A54" s="50" t="s">
        <v>80</v>
      </c>
      <c r="B54" s="47">
        <v>0.859</v>
      </c>
      <c r="C54" s="49">
        <v>610</v>
      </c>
      <c r="D54" s="52"/>
      <c r="E54" s="50" t="s">
        <v>262</v>
      </c>
      <c r="F54" s="47">
        <v>2.165</v>
      </c>
      <c r="G54" s="49">
        <v>920</v>
      </c>
    </row>
    <row r="55" spans="1:7" ht="18">
      <c r="A55" s="50" t="s">
        <v>238</v>
      </c>
      <c r="B55" s="47">
        <v>1.138</v>
      </c>
      <c r="C55" s="49">
        <v>660</v>
      </c>
      <c r="D55" s="52"/>
      <c r="E55" s="50" t="s">
        <v>131</v>
      </c>
      <c r="F55" s="47">
        <v>2.168</v>
      </c>
      <c r="G55" s="49">
        <v>1020</v>
      </c>
    </row>
    <row r="56" spans="1:7" ht="18">
      <c r="A56" s="50" t="s">
        <v>82</v>
      </c>
      <c r="B56" s="47">
        <v>1.362</v>
      </c>
      <c r="C56" s="49">
        <v>750</v>
      </c>
      <c r="D56" s="52"/>
      <c r="E56" s="50" t="s">
        <v>132</v>
      </c>
      <c r="F56" s="47">
        <v>2.702</v>
      </c>
      <c r="G56" s="49">
        <v>1190</v>
      </c>
    </row>
    <row r="57" spans="1:7" ht="18">
      <c r="A57" s="50" t="s">
        <v>84</v>
      </c>
      <c r="B57" s="47">
        <v>2.337</v>
      </c>
      <c r="C57" s="49">
        <v>1100</v>
      </c>
      <c r="D57" s="52"/>
      <c r="E57" s="50" t="s">
        <v>133</v>
      </c>
      <c r="F57" s="47">
        <v>4.43</v>
      </c>
      <c r="G57" s="49">
        <v>1620</v>
      </c>
    </row>
    <row r="58" spans="1:7" ht="18">
      <c r="A58" s="50" t="s">
        <v>244</v>
      </c>
      <c r="B58" s="47">
        <v>2.868</v>
      </c>
      <c r="C58" s="49">
        <v>1320</v>
      </c>
      <c r="D58" s="52"/>
      <c r="E58" s="50" t="s">
        <v>263</v>
      </c>
      <c r="F58" s="47">
        <v>1.408</v>
      </c>
      <c r="G58" s="49">
        <v>800</v>
      </c>
    </row>
    <row r="59" spans="1:7" ht="18">
      <c r="A59" s="50" t="s">
        <v>343</v>
      </c>
      <c r="B59" s="47"/>
      <c r="C59" s="49">
        <v>1350</v>
      </c>
      <c r="D59" s="52"/>
      <c r="E59" s="50" t="s">
        <v>134</v>
      </c>
      <c r="F59" s="47">
        <v>1.497</v>
      </c>
      <c r="G59" s="49">
        <v>850</v>
      </c>
    </row>
    <row r="60" spans="1:7" ht="18">
      <c r="A60" s="50" t="s">
        <v>86</v>
      </c>
      <c r="B60" s="47">
        <v>3.54</v>
      </c>
      <c r="C60" s="49">
        <v>1550</v>
      </c>
      <c r="D60" s="52"/>
      <c r="E60" s="50" t="s">
        <v>321</v>
      </c>
      <c r="F60" s="47">
        <v>2.64</v>
      </c>
      <c r="G60" s="49">
        <v>1110</v>
      </c>
    </row>
    <row r="61" spans="1:7" ht="18">
      <c r="A61" s="50" t="s">
        <v>281</v>
      </c>
      <c r="B61" s="47">
        <v>1.33</v>
      </c>
      <c r="C61" s="49">
        <v>710</v>
      </c>
      <c r="D61" s="52"/>
      <c r="E61" s="50" t="s">
        <v>135</v>
      </c>
      <c r="F61" s="47">
        <v>3.016</v>
      </c>
      <c r="G61" s="49">
        <v>1250</v>
      </c>
    </row>
    <row r="62" spans="1:7" ht="18">
      <c r="A62" s="50" t="s">
        <v>88</v>
      </c>
      <c r="B62" s="47">
        <v>0.994</v>
      </c>
      <c r="C62" s="49">
        <v>600</v>
      </c>
      <c r="D62" s="52"/>
      <c r="E62" s="50" t="s">
        <v>136</v>
      </c>
      <c r="F62" s="47">
        <v>1.016</v>
      </c>
      <c r="G62" s="49">
        <v>610</v>
      </c>
    </row>
    <row r="63" spans="1:7" ht="18">
      <c r="A63" s="50" t="s">
        <v>90</v>
      </c>
      <c r="B63" s="47">
        <v>1.18</v>
      </c>
      <c r="C63" s="49">
        <v>680</v>
      </c>
      <c r="D63" s="52"/>
      <c r="E63" s="50" t="s">
        <v>264</v>
      </c>
      <c r="F63" s="47">
        <v>2.181</v>
      </c>
      <c r="G63" s="49">
        <v>1000</v>
      </c>
    </row>
    <row r="64" spans="1:7" ht="18">
      <c r="A64" s="50" t="s">
        <v>92</v>
      </c>
      <c r="B64" s="47">
        <v>1.487</v>
      </c>
      <c r="C64" s="49">
        <v>750</v>
      </c>
      <c r="D64" s="52"/>
      <c r="E64" s="50" t="s">
        <v>137</v>
      </c>
      <c r="F64" s="47">
        <v>2.713</v>
      </c>
      <c r="G64" s="49">
        <v>1150</v>
      </c>
    </row>
    <row r="65" spans="1:7" ht="18">
      <c r="A65" s="66" t="s">
        <v>260</v>
      </c>
      <c r="B65" s="67">
        <v>2.419</v>
      </c>
      <c r="C65" s="68">
        <v>1200</v>
      </c>
      <c r="D65" s="52"/>
      <c r="E65" s="50" t="s">
        <v>138</v>
      </c>
      <c r="F65" s="47">
        <v>3.75</v>
      </c>
      <c r="G65" s="49">
        <v>1470</v>
      </c>
    </row>
    <row r="66" spans="1:7" ht="18">
      <c r="A66" s="59"/>
      <c r="B66" s="60"/>
      <c r="C66" s="61"/>
      <c r="D66" s="52"/>
      <c r="E66" s="50" t="s">
        <v>139</v>
      </c>
      <c r="F66" s="47">
        <v>6.419</v>
      </c>
      <c r="G66" s="49">
        <v>2250</v>
      </c>
    </row>
    <row r="67" spans="1:7" ht="18">
      <c r="A67" s="51"/>
      <c r="B67" s="57"/>
      <c r="C67" s="58"/>
      <c r="D67" s="52"/>
      <c r="E67" s="51"/>
      <c r="F67" s="57"/>
      <c r="G67" s="58"/>
    </row>
    <row r="68" spans="1:7" ht="18">
      <c r="A68" s="51"/>
      <c r="B68" s="57"/>
      <c r="C68" s="58"/>
      <c r="D68" s="52"/>
      <c r="E68" s="51"/>
      <c r="F68" s="57"/>
      <c r="G68" s="58"/>
    </row>
    <row r="69" spans="1:7" ht="18">
      <c r="A69" s="51"/>
      <c r="B69" s="57"/>
      <c r="C69" s="58"/>
      <c r="D69" s="52"/>
      <c r="E69" s="51"/>
      <c r="F69" s="57"/>
      <c r="G69" s="58"/>
    </row>
    <row r="70" spans="1:7" ht="18">
      <c r="A70" s="51"/>
      <c r="B70" s="57"/>
      <c r="C70" s="58"/>
      <c r="D70" s="52"/>
      <c r="E70" s="51"/>
      <c r="F70" s="57"/>
      <c r="G70" s="58"/>
    </row>
    <row r="71" spans="1:7" ht="18">
      <c r="A71" s="51"/>
      <c r="B71" s="57"/>
      <c r="C71" s="58"/>
      <c r="D71" s="52"/>
      <c r="E71" s="51"/>
      <c r="F71" s="57"/>
      <c r="G71" s="58"/>
    </row>
    <row r="72" spans="1:7" ht="18">
      <c r="A72" s="51"/>
      <c r="B72" s="57"/>
      <c r="C72" s="58"/>
      <c r="D72" s="52"/>
      <c r="E72" s="51"/>
      <c r="F72" s="57"/>
      <c r="G72" s="58"/>
    </row>
    <row r="73" spans="1:7" ht="18">
      <c r="A73" s="62"/>
      <c r="B73" s="63"/>
      <c r="C73" s="64"/>
      <c r="D73" s="52"/>
      <c r="E73" s="62"/>
      <c r="F73" s="63"/>
      <c r="G73" s="64"/>
    </row>
    <row r="74" spans="1:7" ht="18.75">
      <c r="A74" s="65" t="s">
        <v>2</v>
      </c>
      <c r="B74" s="65" t="s">
        <v>3</v>
      </c>
      <c r="C74" s="65" t="s">
        <v>330</v>
      </c>
      <c r="D74" s="54"/>
      <c r="E74" s="65" t="s">
        <v>2</v>
      </c>
      <c r="F74" s="65" t="s">
        <v>3</v>
      </c>
      <c r="G74" s="65" t="s">
        <v>330</v>
      </c>
    </row>
    <row r="75" spans="1:7" ht="18">
      <c r="A75" s="50" t="s">
        <v>140</v>
      </c>
      <c r="B75" s="47">
        <v>1.257</v>
      </c>
      <c r="C75" s="49">
        <v>700</v>
      </c>
      <c r="D75" s="52"/>
      <c r="E75" s="50" t="s">
        <v>160</v>
      </c>
      <c r="F75" s="47">
        <v>0.733</v>
      </c>
      <c r="G75" s="49">
        <v>500</v>
      </c>
    </row>
    <row r="76" spans="1:7" ht="18">
      <c r="A76" s="50" t="s">
        <v>141</v>
      </c>
      <c r="B76" s="47">
        <v>1.556</v>
      </c>
      <c r="C76" s="49">
        <v>800</v>
      </c>
      <c r="D76" s="52"/>
      <c r="E76" s="50" t="s">
        <v>161</v>
      </c>
      <c r="F76" s="47">
        <v>2.126</v>
      </c>
      <c r="G76" s="49">
        <v>920</v>
      </c>
    </row>
    <row r="77" spans="1:7" ht="18">
      <c r="A77" s="50" t="s">
        <v>142</v>
      </c>
      <c r="B77" s="47">
        <v>2.01</v>
      </c>
      <c r="C77" s="49">
        <v>920</v>
      </c>
      <c r="D77" s="52"/>
      <c r="E77" s="50" t="s">
        <v>162</v>
      </c>
      <c r="F77" s="47">
        <v>3.689</v>
      </c>
      <c r="G77" s="49">
        <v>1380</v>
      </c>
    </row>
    <row r="78" spans="1:7" ht="18">
      <c r="A78" s="50" t="s">
        <v>143</v>
      </c>
      <c r="B78" s="47">
        <v>3.395</v>
      </c>
      <c r="C78" s="49">
        <v>1350</v>
      </c>
      <c r="D78" s="52"/>
      <c r="E78" s="50" t="s">
        <v>163</v>
      </c>
      <c r="F78" s="47">
        <v>5.436</v>
      </c>
      <c r="G78" s="49">
        <v>1920</v>
      </c>
    </row>
    <row r="79" spans="1:7" ht="18">
      <c r="A79" s="50" t="s">
        <v>144</v>
      </c>
      <c r="B79" s="47">
        <v>6.025</v>
      </c>
      <c r="C79" s="49">
        <v>2100</v>
      </c>
      <c r="D79" s="52"/>
      <c r="E79" s="50" t="s">
        <v>164</v>
      </c>
      <c r="F79" s="47">
        <v>1.018</v>
      </c>
      <c r="G79" s="49">
        <v>650</v>
      </c>
    </row>
    <row r="80" spans="1:7" ht="18">
      <c r="A80" s="50" t="s">
        <v>145</v>
      </c>
      <c r="B80" s="47">
        <v>7</v>
      </c>
      <c r="C80" s="49">
        <v>2400</v>
      </c>
      <c r="D80" s="52"/>
      <c r="E80" s="50" t="s">
        <v>165</v>
      </c>
      <c r="F80" s="47">
        <v>1.204</v>
      </c>
      <c r="G80" s="49">
        <v>650</v>
      </c>
    </row>
    <row r="81" spans="1:7" ht="18">
      <c r="A81" s="50" t="s">
        <v>146</v>
      </c>
      <c r="B81" s="47">
        <v>8.836</v>
      </c>
      <c r="C81" s="49">
        <v>3050</v>
      </c>
      <c r="D81" s="52"/>
      <c r="E81" s="50" t="s">
        <v>166</v>
      </c>
      <c r="F81" s="47">
        <v>1.664</v>
      </c>
      <c r="G81" s="49">
        <v>830</v>
      </c>
    </row>
    <row r="82" spans="1:7" ht="18">
      <c r="A82" s="50" t="s">
        <v>147</v>
      </c>
      <c r="B82" s="47">
        <v>1.11</v>
      </c>
      <c r="C82" s="49">
        <v>630</v>
      </c>
      <c r="D82" s="52"/>
      <c r="E82" s="50" t="s">
        <v>212</v>
      </c>
      <c r="F82" s="47">
        <v>3</v>
      </c>
      <c r="G82" s="49">
        <v>1200</v>
      </c>
    </row>
    <row r="83" spans="1:7" ht="18">
      <c r="A83" s="50" t="s">
        <v>256</v>
      </c>
      <c r="B83" s="47">
        <v>1.582</v>
      </c>
      <c r="C83" s="49">
        <v>730</v>
      </c>
      <c r="D83" s="52"/>
      <c r="E83" s="50" t="s">
        <v>167</v>
      </c>
      <c r="F83" s="47">
        <v>4.514</v>
      </c>
      <c r="G83" s="49">
        <v>1620</v>
      </c>
    </row>
    <row r="84" spans="1:7" ht="18">
      <c r="A84" s="50" t="s">
        <v>257</v>
      </c>
      <c r="B84" s="47">
        <v>1.88</v>
      </c>
      <c r="C84" s="49">
        <v>900</v>
      </c>
      <c r="D84" s="52"/>
      <c r="E84" s="50" t="s">
        <v>167</v>
      </c>
      <c r="F84" s="47">
        <v>4.514</v>
      </c>
      <c r="G84" s="49">
        <v>1620</v>
      </c>
    </row>
    <row r="85" spans="1:7" ht="18">
      <c r="A85" s="50" t="s">
        <v>181</v>
      </c>
      <c r="B85" s="47">
        <v>2.186</v>
      </c>
      <c r="C85" s="49">
        <v>1000</v>
      </c>
      <c r="D85" s="52"/>
      <c r="E85" s="50" t="s">
        <v>168</v>
      </c>
      <c r="F85" s="47">
        <v>1.036</v>
      </c>
      <c r="G85" s="49">
        <v>550</v>
      </c>
    </row>
    <row r="86" spans="1:7" ht="18">
      <c r="A86" s="50" t="s">
        <v>148</v>
      </c>
      <c r="B86" s="47">
        <v>3.142</v>
      </c>
      <c r="C86" s="49">
        <v>1260</v>
      </c>
      <c r="D86" s="52"/>
      <c r="E86" s="50" t="s">
        <v>335</v>
      </c>
      <c r="F86" s="47">
        <v>1.487</v>
      </c>
      <c r="G86" s="49">
        <v>680</v>
      </c>
    </row>
    <row r="87" spans="1:7" ht="18">
      <c r="A87" s="50" t="s">
        <v>149</v>
      </c>
      <c r="B87" s="47">
        <v>5.28</v>
      </c>
      <c r="C87" s="49">
        <v>1900</v>
      </c>
      <c r="D87" s="52"/>
      <c r="E87" s="50" t="s">
        <v>170</v>
      </c>
      <c r="F87" s="47">
        <v>3.855</v>
      </c>
      <c r="G87" s="49">
        <v>1450</v>
      </c>
    </row>
    <row r="88" spans="1:7" ht="18">
      <c r="A88" s="50" t="s">
        <v>265</v>
      </c>
      <c r="B88" s="47">
        <v>6.346</v>
      </c>
      <c r="C88" s="49">
        <v>2300</v>
      </c>
      <c r="D88" s="52"/>
      <c r="E88" s="50" t="s">
        <v>171</v>
      </c>
      <c r="F88" s="47">
        <v>0.879</v>
      </c>
      <c r="G88" s="49">
        <v>600</v>
      </c>
    </row>
    <row r="89" spans="1:7" ht="18">
      <c r="A89" s="50" t="s">
        <v>150</v>
      </c>
      <c r="B89" s="47">
        <v>7.771</v>
      </c>
      <c r="C89" s="49">
        <v>2550</v>
      </c>
      <c r="D89" s="52"/>
      <c r="E89" s="50" t="s">
        <v>172</v>
      </c>
      <c r="F89" s="47">
        <v>3.42</v>
      </c>
      <c r="G89" s="49">
        <v>1320</v>
      </c>
    </row>
    <row r="90" spans="1:7" ht="18">
      <c r="A90" s="50" t="s">
        <v>151</v>
      </c>
      <c r="B90" s="47">
        <v>9.104</v>
      </c>
      <c r="C90" s="49">
        <v>3150</v>
      </c>
      <c r="D90" s="52"/>
      <c r="E90" s="50" t="s">
        <v>173</v>
      </c>
      <c r="F90" s="47">
        <v>1.937</v>
      </c>
      <c r="G90" s="49">
        <v>850</v>
      </c>
    </row>
    <row r="91" spans="1:7" ht="18">
      <c r="A91" s="50" t="s">
        <v>266</v>
      </c>
      <c r="B91" s="47">
        <v>3.211</v>
      </c>
      <c r="C91" s="49">
        <v>1330</v>
      </c>
      <c r="D91" s="52"/>
      <c r="E91" s="50" t="s">
        <v>336</v>
      </c>
      <c r="F91" s="47">
        <v>2.862</v>
      </c>
      <c r="G91" s="49">
        <v>1400</v>
      </c>
    </row>
    <row r="92" spans="1:7" ht="18">
      <c r="A92" s="50" t="s">
        <v>152</v>
      </c>
      <c r="B92" s="47">
        <v>6.141</v>
      </c>
      <c r="C92" s="49">
        <v>2250</v>
      </c>
      <c r="D92" s="52"/>
      <c r="E92" s="50" t="s">
        <v>175</v>
      </c>
      <c r="F92" s="47">
        <v>5.122</v>
      </c>
      <c r="G92" s="49">
        <v>1650</v>
      </c>
    </row>
    <row r="93" spans="1:7" ht="18">
      <c r="A93" s="50" t="s">
        <v>153</v>
      </c>
      <c r="B93" s="47">
        <v>0.953</v>
      </c>
      <c r="C93" s="49">
        <v>580</v>
      </c>
      <c r="D93" s="52"/>
      <c r="E93" s="50" t="s">
        <v>337</v>
      </c>
      <c r="F93" s="47">
        <v>2.577</v>
      </c>
      <c r="G93" s="49">
        <v>1100</v>
      </c>
    </row>
    <row r="94" spans="1:7" ht="18">
      <c r="A94" s="50" t="s">
        <v>154</v>
      </c>
      <c r="B94" s="47">
        <v>2.713</v>
      </c>
      <c r="C94" s="49">
        <v>1150</v>
      </c>
      <c r="D94" s="52"/>
      <c r="E94" s="50" t="s">
        <v>177</v>
      </c>
      <c r="F94" s="47">
        <v>4.105</v>
      </c>
      <c r="G94" s="49">
        <v>1590</v>
      </c>
    </row>
    <row r="95" spans="1:7" ht="18">
      <c r="A95" s="50" t="s">
        <v>155</v>
      </c>
      <c r="B95" s="47">
        <v>6.787</v>
      </c>
      <c r="C95" s="49">
        <v>2350</v>
      </c>
      <c r="D95" s="52"/>
      <c r="E95" s="50" t="s">
        <v>178</v>
      </c>
      <c r="F95" s="47">
        <v>1.578</v>
      </c>
      <c r="G95" s="49">
        <v>700</v>
      </c>
    </row>
    <row r="96" spans="1:7" ht="18">
      <c r="A96" s="50" t="s">
        <v>156</v>
      </c>
      <c r="B96" s="47">
        <v>6.452</v>
      </c>
      <c r="C96" s="49">
        <v>2300</v>
      </c>
      <c r="D96" s="52"/>
      <c r="E96" s="50" t="s">
        <v>179</v>
      </c>
      <c r="F96" s="47">
        <v>2.503</v>
      </c>
      <c r="G96" s="49">
        <v>1050</v>
      </c>
    </row>
    <row r="97" spans="1:7" ht="18">
      <c r="A97" s="50" t="s">
        <v>157</v>
      </c>
      <c r="B97" s="47">
        <v>0.83</v>
      </c>
      <c r="C97" s="49">
        <v>530</v>
      </c>
      <c r="D97" s="52"/>
      <c r="E97" s="50" t="s">
        <v>180</v>
      </c>
      <c r="F97" s="47">
        <v>3.03</v>
      </c>
      <c r="G97" s="49">
        <v>1400</v>
      </c>
    </row>
    <row r="98" spans="1:7" ht="18">
      <c r="A98" s="50" t="s">
        <v>158</v>
      </c>
      <c r="B98" s="47">
        <v>2.388</v>
      </c>
      <c r="C98" s="49">
        <v>1100</v>
      </c>
      <c r="D98" s="52"/>
      <c r="E98" s="50" t="s">
        <v>360</v>
      </c>
      <c r="F98" s="47">
        <v>4.42</v>
      </c>
      <c r="G98" s="49">
        <v>2230</v>
      </c>
    </row>
    <row r="99" spans="1:4" ht="18">
      <c r="A99" s="50" t="s">
        <v>159</v>
      </c>
      <c r="B99" s="47">
        <v>5.017</v>
      </c>
      <c r="C99" s="49">
        <v>1800</v>
      </c>
      <c r="D99" s="52"/>
    </row>
    <row r="100" spans="1:4" ht="18">
      <c r="A100" s="50" t="s">
        <v>287</v>
      </c>
      <c r="B100" s="47">
        <v>6.1</v>
      </c>
      <c r="C100" s="49">
        <v>2150</v>
      </c>
      <c r="D100" s="52"/>
    </row>
    <row r="101" ht="15">
      <c r="D101" s="52"/>
    </row>
    <row r="102" ht="15">
      <c r="D102" s="52"/>
    </row>
    <row r="103" ht="15">
      <c r="D103" s="52"/>
    </row>
    <row r="104" ht="15">
      <c r="D104" s="52"/>
    </row>
    <row r="105" ht="15">
      <c r="D105" s="52"/>
    </row>
    <row r="106" ht="15">
      <c r="D106" s="52"/>
    </row>
    <row r="107" ht="15">
      <c r="D107" s="52"/>
    </row>
    <row r="108" ht="15">
      <c r="D108" s="52"/>
    </row>
    <row r="109" ht="15">
      <c r="D109" s="52"/>
    </row>
    <row r="110" ht="15">
      <c r="D110" s="52"/>
    </row>
    <row r="111" ht="15">
      <c r="D111" s="52"/>
    </row>
    <row r="112" ht="15">
      <c r="D112" s="52"/>
    </row>
    <row r="113" ht="15">
      <c r="D113" s="52"/>
    </row>
    <row r="114" ht="15">
      <c r="D114" s="52"/>
    </row>
    <row r="115" ht="15">
      <c r="D115" s="52"/>
    </row>
    <row r="116" spans="4:7" ht="18">
      <c r="D116" s="52"/>
      <c r="E116" s="51"/>
      <c r="F116" s="57"/>
      <c r="G116" s="58"/>
    </row>
    <row r="118" spans="8:11" ht="18">
      <c r="H118" s="51"/>
      <c r="I118" s="57"/>
      <c r="J118" s="58"/>
      <c r="K118" s="52"/>
    </row>
    <row r="120" ht="13.5" thickBot="1"/>
    <row r="121" spans="1:7" ht="18.75" customHeight="1" thickBot="1">
      <c r="A121" s="75" t="s">
        <v>361</v>
      </c>
      <c r="B121" s="75"/>
      <c r="C121" s="75"/>
      <c r="D121" s="55"/>
      <c r="E121" s="76" t="s">
        <v>362</v>
      </c>
      <c r="F121" s="77"/>
      <c r="G121" s="77"/>
    </row>
    <row r="122" spans="1:7" ht="18.75">
      <c r="A122" s="46" t="s">
        <v>2</v>
      </c>
      <c r="B122" s="46" t="s">
        <v>9</v>
      </c>
      <c r="C122" s="46" t="s">
        <v>330</v>
      </c>
      <c r="D122" s="54"/>
      <c r="E122" s="49" t="s">
        <v>2</v>
      </c>
      <c r="F122" s="46" t="s">
        <v>9</v>
      </c>
      <c r="G122" s="46" t="s">
        <v>330</v>
      </c>
    </row>
    <row r="123" spans="1:7" ht="18">
      <c r="A123" s="50" t="s">
        <v>13</v>
      </c>
      <c r="B123" s="47">
        <v>3.655</v>
      </c>
      <c r="C123" s="49">
        <v>1950</v>
      </c>
      <c r="D123" s="52"/>
      <c r="E123" s="50" t="s">
        <v>328</v>
      </c>
      <c r="F123" s="47"/>
      <c r="G123" s="49">
        <v>15000</v>
      </c>
    </row>
    <row r="124" spans="1:7" ht="18">
      <c r="A124" s="50" t="s">
        <v>16</v>
      </c>
      <c r="B124" s="47">
        <v>3.785</v>
      </c>
      <c r="C124" s="49">
        <v>1950</v>
      </c>
      <c r="D124" s="52"/>
      <c r="E124" s="50" t="s">
        <v>61</v>
      </c>
      <c r="F124" s="47">
        <v>0.173</v>
      </c>
      <c r="G124" s="49">
        <v>1300</v>
      </c>
    </row>
    <row r="125" spans="1:7" ht="18">
      <c r="A125" s="50" t="s">
        <v>19</v>
      </c>
      <c r="B125" s="47">
        <v>3.47</v>
      </c>
      <c r="C125" s="49">
        <v>1950</v>
      </c>
      <c r="D125" s="52"/>
      <c r="E125" s="50" t="s">
        <v>63</v>
      </c>
      <c r="F125" s="47"/>
      <c r="G125" s="49">
        <v>1200</v>
      </c>
    </row>
    <row r="126" spans="1:7" ht="18">
      <c r="A126" s="50" t="s">
        <v>213</v>
      </c>
      <c r="B126" s="47">
        <v>3.33</v>
      </c>
      <c r="C126" s="49">
        <v>1950</v>
      </c>
      <c r="D126" s="52"/>
      <c r="E126" s="50" t="s">
        <v>347</v>
      </c>
      <c r="F126" s="47"/>
      <c r="G126" s="49">
        <v>1050</v>
      </c>
    </row>
    <row r="127" spans="1:7" ht="18">
      <c r="A127" s="50" t="s">
        <v>359</v>
      </c>
      <c r="B127" s="47">
        <v>3.576</v>
      </c>
      <c r="C127" s="49">
        <v>1950</v>
      </c>
      <c r="D127" s="52"/>
      <c r="E127" s="50" t="s">
        <v>65</v>
      </c>
      <c r="F127" s="47">
        <v>0.225</v>
      </c>
      <c r="G127" s="49">
        <v>950</v>
      </c>
    </row>
    <row r="128" spans="1:7" ht="18">
      <c r="A128" s="50" t="s">
        <v>288</v>
      </c>
      <c r="B128" s="47">
        <v>2.61</v>
      </c>
      <c r="C128" s="49">
        <v>1900</v>
      </c>
      <c r="D128" s="52"/>
      <c r="E128" s="50" t="s">
        <v>67</v>
      </c>
      <c r="F128" s="47"/>
      <c r="G128" s="49">
        <v>1050</v>
      </c>
    </row>
    <row r="129" spans="1:7" ht="18">
      <c r="A129" s="50" t="s">
        <v>23</v>
      </c>
      <c r="B129" s="47">
        <v>2.754</v>
      </c>
      <c r="C129" s="49">
        <v>1450</v>
      </c>
      <c r="D129" s="52"/>
      <c r="E129" s="50" t="s">
        <v>69</v>
      </c>
      <c r="F129" s="47"/>
      <c r="G129" s="49">
        <v>1100</v>
      </c>
    </row>
    <row r="130" spans="1:7" ht="18">
      <c r="A130" s="50" t="s">
        <v>26</v>
      </c>
      <c r="B130" s="47">
        <v>2.764</v>
      </c>
      <c r="C130" s="49">
        <v>1450</v>
      </c>
      <c r="D130" s="52"/>
      <c r="E130" s="50" t="s">
        <v>348</v>
      </c>
      <c r="F130" s="47"/>
      <c r="G130" s="49">
        <v>850</v>
      </c>
    </row>
    <row r="131" spans="1:7" ht="18">
      <c r="A131" s="50" t="s">
        <v>29</v>
      </c>
      <c r="B131" s="47">
        <v>2.659</v>
      </c>
      <c r="C131" s="49">
        <v>1450</v>
      </c>
      <c r="D131" s="52"/>
      <c r="E131" s="50" t="s">
        <v>71</v>
      </c>
      <c r="F131" s="47">
        <v>0.14</v>
      </c>
      <c r="G131" s="49">
        <v>1100</v>
      </c>
    </row>
    <row r="132" spans="1:7" ht="18">
      <c r="A132" s="50" t="s">
        <v>32</v>
      </c>
      <c r="B132" s="47">
        <v>2.787</v>
      </c>
      <c r="C132" s="49">
        <v>1450</v>
      </c>
      <c r="D132" s="52"/>
      <c r="E132" s="50" t="s">
        <v>73</v>
      </c>
      <c r="F132" s="47"/>
      <c r="G132" s="49">
        <v>1550</v>
      </c>
    </row>
    <row r="133" spans="1:7" ht="18">
      <c r="A133" s="50" t="s">
        <v>215</v>
      </c>
      <c r="B133" s="47">
        <v>2.033</v>
      </c>
      <c r="C133" s="49">
        <v>1450</v>
      </c>
      <c r="D133" s="52"/>
      <c r="E133" s="50" t="s">
        <v>75</v>
      </c>
      <c r="F133" s="47"/>
      <c r="G133" s="49">
        <v>950</v>
      </c>
    </row>
    <row r="134" spans="1:7" ht="18">
      <c r="A134" s="50" t="s">
        <v>216</v>
      </c>
      <c r="B134" s="47">
        <v>2.07</v>
      </c>
      <c r="C134" s="49">
        <v>1450</v>
      </c>
      <c r="D134" s="52"/>
      <c r="E134" s="50" t="s">
        <v>77</v>
      </c>
      <c r="F134" s="47">
        <v>0.324</v>
      </c>
      <c r="G134" s="49">
        <v>780</v>
      </c>
    </row>
    <row r="135" spans="1:7" ht="18">
      <c r="A135" s="50" t="s">
        <v>35</v>
      </c>
      <c r="B135" s="47">
        <v>2.016</v>
      </c>
      <c r="C135" s="49">
        <v>1450</v>
      </c>
      <c r="D135" s="52"/>
      <c r="E135" s="50" t="s">
        <v>79</v>
      </c>
      <c r="F135" s="47">
        <v>0.298</v>
      </c>
      <c r="G135" s="49">
        <v>750</v>
      </c>
    </row>
    <row r="136" spans="1:7" ht="18">
      <c r="A136" s="50" t="s">
        <v>37</v>
      </c>
      <c r="B136" s="47">
        <v>1.959</v>
      </c>
      <c r="C136" s="49">
        <v>1350</v>
      </c>
      <c r="D136" s="52"/>
      <c r="E136" s="50" t="s">
        <v>81</v>
      </c>
      <c r="F136" s="47">
        <v>0.299</v>
      </c>
      <c r="G136" s="49">
        <v>750</v>
      </c>
    </row>
    <row r="137" spans="1:7" ht="18">
      <c r="A137" s="50" t="s">
        <v>358</v>
      </c>
      <c r="B137" s="47">
        <v>1.822</v>
      </c>
      <c r="C137" s="49">
        <v>1350</v>
      </c>
      <c r="D137" s="52"/>
      <c r="E137" s="50" t="s">
        <v>83</v>
      </c>
      <c r="F137" s="47">
        <v>0.301</v>
      </c>
      <c r="G137" s="49">
        <v>750</v>
      </c>
    </row>
    <row r="138" spans="1:7" ht="18">
      <c r="A138" s="50" t="s">
        <v>273</v>
      </c>
      <c r="B138" s="47">
        <v>1.62</v>
      </c>
      <c r="C138" s="49">
        <v>1550</v>
      </c>
      <c r="D138" s="52"/>
      <c r="E138" s="50" t="s">
        <v>349</v>
      </c>
      <c r="F138" s="47">
        <v>0.3</v>
      </c>
      <c r="G138" s="49">
        <v>750</v>
      </c>
    </row>
    <row r="139" spans="1:7" ht="18">
      <c r="A139" s="50" t="s">
        <v>327</v>
      </c>
      <c r="B139" s="47">
        <v>1.48</v>
      </c>
      <c r="C139" s="49">
        <v>1400</v>
      </c>
      <c r="D139" s="52"/>
      <c r="E139" s="50" t="s">
        <v>85</v>
      </c>
      <c r="F139" s="47">
        <v>0.3</v>
      </c>
      <c r="G139" s="49">
        <v>750</v>
      </c>
    </row>
    <row r="140" spans="1:7" ht="18">
      <c r="A140" s="50" t="s">
        <v>357</v>
      </c>
      <c r="B140" s="47">
        <v>1.46</v>
      </c>
      <c r="C140" s="49">
        <v>1400</v>
      </c>
      <c r="D140" s="52"/>
      <c r="E140" s="50" t="s">
        <v>232</v>
      </c>
      <c r="F140" s="47">
        <v>0.315</v>
      </c>
      <c r="G140" s="49">
        <v>750</v>
      </c>
    </row>
    <row r="141" spans="1:7" ht="18">
      <c r="A141" s="50" t="s">
        <v>329</v>
      </c>
      <c r="B141" s="47">
        <v>1.44</v>
      </c>
      <c r="C141" s="49">
        <v>1400</v>
      </c>
      <c r="D141" s="52"/>
      <c r="E141" s="50" t="s">
        <v>231</v>
      </c>
      <c r="F141" s="47">
        <v>0.5</v>
      </c>
      <c r="G141" s="49">
        <v>650</v>
      </c>
    </row>
    <row r="142" spans="1:7" ht="18">
      <c r="A142" s="50" t="s">
        <v>324</v>
      </c>
      <c r="B142" s="47">
        <v>1.24</v>
      </c>
      <c r="C142" s="49">
        <v>1400</v>
      </c>
      <c r="D142" s="52"/>
      <c r="E142" s="50" t="s">
        <v>87</v>
      </c>
      <c r="F142" s="47">
        <v>0.46</v>
      </c>
      <c r="G142" s="49">
        <v>650</v>
      </c>
    </row>
    <row r="143" spans="1:7" ht="18">
      <c r="A143" s="50" t="s">
        <v>338</v>
      </c>
      <c r="B143" s="47">
        <v>5.82</v>
      </c>
      <c r="C143" s="49">
        <v>3350</v>
      </c>
      <c r="D143" s="52"/>
      <c r="E143" s="50" t="s">
        <v>89</v>
      </c>
      <c r="F143" s="47">
        <v>0.475</v>
      </c>
      <c r="G143" s="49">
        <v>650</v>
      </c>
    </row>
    <row r="144" spans="1:7" ht="18">
      <c r="A144" s="50" t="s">
        <v>356</v>
      </c>
      <c r="B144" s="47">
        <v>4.1</v>
      </c>
      <c r="C144" s="49">
        <v>2600</v>
      </c>
      <c r="D144" s="52"/>
      <c r="E144" s="50" t="s">
        <v>91</v>
      </c>
      <c r="F144" s="47">
        <v>0.652</v>
      </c>
      <c r="G144" s="49">
        <v>650</v>
      </c>
    </row>
    <row r="145" spans="1:7" ht="18">
      <c r="A145" s="50" t="s">
        <v>274</v>
      </c>
      <c r="B145" s="47">
        <v>3.24</v>
      </c>
      <c r="C145" s="49">
        <v>2400</v>
      </c>
      <c r="D145" s="52"/>
      <c r="E145" s="50" t="s">
        <v>93</v>
      </c>
      <c r="F145" s="47">
        <v>0.693</v>
      </c>
      <c r="G145" s="49">
        <v>650</v>
      </c>
    </row>
    <row r="146" spans="1:7" ht="18">
      <c r="A146" s="50" t="s">
        <v>344</v>
      </c>
      <c r="B146" s="47">
        <v>3.18</v>
      </c>
      <c r="C146" s="49">
        <v>2400</v>
      </c>
      <c r="D146" s="52"/>
      <c r="E146" s="50" t="s">
        <v>95</v>
      </c>
      <c r="F146" s="47">
        <v>0.7</v>
      </c>
      <c r="G146" s="49">
        <v>650</v>
      </c>
    </row>
    <row r="147" spans="1:7" ht="18">
      <c r="A147" s="50" t="s">
        <v>355</v>
      </c>
      <c r="B147" s="47">
        <v>2.79</v>
      </c>
      <c r="C147" s="49">
        <v>2300</v>
      </c>
      <c r="D147" s="52"/>
      <c r="E147" s="50" t="s">
        <v>97</v>
      </c>
      <c r="F147" s="47">
        <v>0.84</v>
      </c>
      <c r="G147" s="49">
        <v>700</v>
      </c>
    </row>
    <row r="148" spans="1:7" ht="18">
      <c r="A148" s="50" t="s">
        <v>322</v>
      </c>
      <c r="B148" s="47">
        <v>2.62</v>
      </c>
      <c r="C148" s="49">
        <v>2300</v>
      </c>
      <c r="D148" s="52"/>
      <c r="E148" s="50" t="s">
        <v>350</v>
      </c>
      <c r="F148" s="47"/>
      <c r="G148" s="49">
        <v>800</v>
      </c>
    </row>
    <row r="149" spans="1:7" ht="18">
      <c r="A149" s="50" t="s">
        <v>346</v>
      </c>
      <c r="B149" s="47">
        <v>2.55</v>
      </c>
      <c r="C149" s="49">
        <v>2300</v>
      </c>
      <c r="D149" s="52"/>
      <c r="E149" s="50" t="s">
        <v>364</v>
      </c>
      <c r="F149" s="47"/>
      <c r="G149" s="49">
        <v>650</v>
      </c>
    </row>
    <row r="150" spans="1:7" ht="18">
      <c r="A150" s="50" t="s">
        <v>345</v>
      </c>
      <c r="B150" s="47">
        <v>2.45</v>
      </c>
      <c r="C150" s="49">
        <v>2300</v>
      </c>
      <c r="D150" s="52"/>
      <c r="E150" s="50" t="s">
        <v>354</v>
      </c>
      <c r="F150" s="47"/>
      <c r="G150" s="49">
        <v>650</v>
      </c>
    </row>
    <row r="151" spans="1:7" ht="21" customHeight="1">
      <c r="A151" s="43"/>
      <c r="B151" s="44"/>
      <c r="C151" s="45"/>
      <c r="D151" s="39"/>
      <c r="E151" s="50" t="s">
        <v>365</v>
      </c>
      <c r="F151" s="47"/>
      <c r="G151" s="49">
        <v>700</v>
      </c>
    </row>
    <row r="152" spans="1:4" ht="12.75" customHeight="1">
      <c r="A152" s="40"/>
      <c r="B152" s="53"/>
      <c r="C152" s="39"/>
      <c r="D152" s="39"/>
    </row>
    <row r="153" spans="1:4" ht="12.75" customHeight="1">
      <c r="A153" s="40"/>
      <c r="B153" s="53"/>
      <c r="C153" s="39"/>
      <c r="D153" s="39"/>
    </row>
    <row r="154" spans="1:4" ht="16.5" customHeight="1">
      <c r="A154" s="78" t="s">
        <v>363</v>
      </c>
      <c r="B154" s="79"/>
      <c r="C154" s="79"/>
      <c r="D154" s="51"/>
    </row>
    <row r="155" spans="1:4" ht="20.25" customHeight="1">
      <c r="A155" s="48" t="s">
        <v>2</v>
      </c>
      <c r="B155" s="46" t="s">
        <v>9</v>
      </c>
      <c r="C155" s="46" t="s">
        <v>330</v>
      </c>
      <c r="D155" s="56"/>
    </row>
    <row r="156" spans="1:4" ht="18">
      <c r="A156" s="50" t="s">
        <v>230</v>
      </c>
      <c r="B156" s="47">
        <v>0.32</v>
      </c>
      <c r="C156" s="49">
        <v>620</v>
      </c>
      <c r="D156" s="52"/>
    </row>
    <row r="157" spans="1:4" ht="18">
      <c r="A157" s="50" t="s">
        <v>218</v>
      </c>
      <c r="B157" s="47">
        <v>0.73</v>
      </c>
      <c r="C157" s="49">
        <v>620</v>
      </c>
      <c r="D157" s="52"/>
    </row>
    <row r="158" spans="1:4" ht="18" hidden="1">
      <c r="A158" s="50" t="s">
        <v>351</v>
      </c>
      <c r="B158" s="42"/>
      <c r="C158" s="49"/>
      <c r="D158" s="52"/>
    </row>
    <row r="159" spans="1:4" ht="18" hidden="1">
      <c r="A159" s="50" t="s">
        <v>219</v>
      </c>
      <c r="B159" s="42"/>
      <c r="C159" s="49"/>
      <c r="D159" s="52"/>
    </row>
    <row r="160" spans="1:4" ht="18">
      <c r="A160" s="50" t="s">
        <v>352</v>
      </c>
      <c r="B160" s="42"/>
      <c r="C160" s="49">
        <v>1000</v>
      </c>
      <c r="D160" s="52"/>
    </row>
    <row r="161" spans="1:4" ht="18">
      <c r="A161" s="50" t="s">
        <v>220</v>
      </c>
      <c r="B161" s="42"/>
      <c r="C161" s="49">
        <v>620</v>
      </c>
      <c r="D161" s="52"/>
    </row>
    <row r="162" spans="1:4" ht="18">
      <c r="A162" s="50" t="s">
        <v>221</v>
      </c>
      <c r="B162" s="42"/>
      <c r="C162" s="49">
        <v>700</v>
      </c>
      <c r="D162" s="52"/>
    </row>
    <row r="163" spans="1:4" ht="18">
      <c r="A163" s="50" t="s">
        <v>222</v>
      </c>
      <c r="B163" s="42"/>
      <c r="C163" s="49">
        <v>900</v>
      </c>
      <c r="D163" s="52"/>
    </row>
    <row r="164" spans="1:4" ht="18">
      <c r="A164" s="50" t="s">
        <v>223</v>
      </c>
      <c r="B164" s="42"/>
      <c r="C164" s="49">
        <v>750</v>
      </c>
      <c r="D164" s="52"/>
    </row>
    <row r="165" spans="1:4" ht="18">
      <c r="A165" s="50" t="s">
        <v>353</v>
      </c>
      <c r="B165" s="42"/>
      <c r="C165" s="49">
        <v>800</v>
      </c>
      <c r="D165" s="52"/>
    </row>
    <row r="166" spans="1:4" ht="18">
      <c r="A166" s="50" t="s">
        <v>224</v>
      </c>
      <c r="B166" s="42"/>
      <c r="C166" s="49">
        <v>620</v>
      </c>
      <c r="D166" s="52"/>
    </row>
    <row r="167" spans="1:4" ht="18">
      <c r="A167" s="50" t="s">
        <v>225</v>
      </c>
      <c r="B167" s="42"/>
      <c r="C167" s="49">
        <v>650</v>
      </c>
      <c r="D167" s="52"/>
    </row>
    <row r="168" spans="1:4" ht="18">
      <c r="A168" s="50" t="s">
        <v>226</v>
      </c>
      <c r="B168" s="42"/>
      <c r="C168" s="49">
        <v>650</v>
      </c>
      <c r="D168" s="52"/>
    </row>
    <row r="169" spans="1:4" ht="18">
      <c r="A169" s="50" t="s">
        <v>227</v>
      </c>
      <c r="B169" s="42"/>
      <c r="C169" s="49">
        <v>650</v>
      </c>
      <c r="D169" s="52"/>
    </row>
    <row r="170" spans="1:4" ht="18">
      <c r="A170" s="50" t="s">
        <v>323</v>
      </c>
      <c r="B170" s="42"/>
      <c r="C170" s="49">
        <v>650</v>
      </c>
      <c r="D170" s="52"/>
    </row>
    <row r="171" spans="1:4" ht="18">
      <c r="A171" s="50" t="s">
        <v>228</v>
      </c>
      <c r="B171" s="42"/>
      <c r="C171" s="49">
        <v>650</v>
      </c>
      <c r="D171" s="52"/>
    </row>
    <row r="172" spans="1:4" ht="18">
      <c r="A172" s="50" t="s">
        <v>229</v>
      </c>
      <c r="B172" s="42"/>
      <c r="C172" s="49">
        <v>650</v>
      </c>
      <c r="D172" s="52"/>
    </row>
    <row r="173" ht="12.75">
      <c r="A173" s="41"/>
    </row>
    <row r="195" ht="22.5" customHeight="1"/>
    <row r="196" spans="1:3" ht="59.25" customHeight="1">
      <c r="A196" s="80" t="s">
        <v>376</v>
      </c>
      <c r="B196" s="81"/>
      <c r="C196" s="81"/>
    </row>
    <row r="197" spans="1:3" ht="12.75">
      <c r="A197" s="82" t="s">
        <v>366</v>
      </c>
      <c r="B197" s="82" t="s">
        <v>367</v>
      </c>
      <c r="C197" s="82" t="s">
        <v>368</v>
      </c>
    </row>
    <row r="198" spans="1:3" ht="12.75">
      <c r="A198" s="83"/>
      <c r="B198" s="83"/>
      <c r="C198" s="83"/>
    </row>
    <row r="199" spans="1:3" ht="15">
      <c r="A199" s="70" t="s">
        <v>369</v>
      </c>
      <c r="B199" s="70">
        <v>1.2</v>
      </c>
      <c r="C199" s="71">
        <v>950</v>
      </c>
    </row>
    <row r="200" spans="1:3" ht="15">
      <c r="A200" s="74" t="s">
        <v>381</v>
      </c>
      <c r="B200" s="70">
        <v>1.3</v>
      </c>
      <c r="C200" s="71">
        <v>1000</v>
      </c>
    </row>
    <row r="201" spans="1:3" ht="15">
      <c r="A201" s="70" t="s">
        <v>370</v>
      </c>
      <c r="B201" s="70">
        <v>2</v>
      </c>
      <c r="C201" s="71">
        <v>1050</v>
      </c>
    </row>
    <row r="202" spans="1:3" ht="15">
      <c r="A202" s="70" t="s">
        <v>371</v>
      </c>
      <c r="B202" s="70">
        <v>4.5</v>
      </c>
      <c r="C202" s="71">
        <v>1900</v>
      </c>
    </row>
    <row r="203" spans="1:3" ht="15">
      <c r="A203" s="70" t="s">
        <v>378</v>
      </c>
      <c r="B203" s="70">
        <v>7.5</v>
      </c>
      <c r="C203" s="71">
        <v>1720</v>
      </c>
    </row>
    <row r="204" spans="1:3" ht="15">
      <c r="A204" s="70" t="s">
        <v>372</v>
      </c>
      <c r="B204" s="70">
        <v>3</v>
      </c>
      <c r="C204" s="71">
        <v>1300</v>
      </c>
    </row>
    <row r="205" spans="1:3" ht="15">
      <c r="A205" s="70" t="s">
        <v>379</v>
      </c>
      <c r="B205" s="70">
        <v>10.2</v>
      </c>
      <c r="C205" s="71">
        <v>2050</v>
      </c>
    </row>
    <row r="206" spans="1:3" ht="15">
      <c r="A206" s="70" t="s">
        <v>373</v>
      </c>
      <c r="B206" s="70">
        <v>2.3</v>
      </c>
      <c r="C206" s="71">
        <v>1100</v>
      </c>
    </row>
    <row r="207" spans="1:3" ht="15">
      <c r="A207" s="70" t="s">
        <v>380</v>
      </c>
      <c r="B207" s="70">
        <v>8.2</v>
      </c>
      <c r="C207" s="71">
        <v>1750</v>
      </c>
    </row>
    <row r="208" spans="1:3" ht="15">
      <c r="A208" s="70" t="s">
        <v>374</v>
      </c>
      <c r="B208" s="70">
        <v>2.64</v>
      </c>
      <c r="C208" s="71">
        <v>1190</v>
      </c>
    </row>
    <row r="209" spans="1:3" ht="15">
      <c r="A209" s="70" t="s">
        <v>375</v>
      </c>
      <c r="B209" s="70">
        <v>3.4</v>
      </c>
      <c r="C209" s="71">
        <v>1450</v>
      </c>
    </row>
    <row r="210" spans="1:3" ht="15">
      <c r="A210" s="72"/>
      <c r="B210" s="72"/>
      <c r="C210" s="73"/>
    </row>
    <row r="211" spans="1:3" ht="25.5">
      <c r="A211" s="69" t="s">
        <v>377</v>
      </c>
      <c r="B211" s="69"/>
      <c r="C211" s="69"/>
    </row>
    <row r="212" spans="1:3" ht="25.5">
      <c r="A212" s="69"/>
      <c r="B212" s="69"/>
      <c r="C212" s="69"/>
    </row>
    <row r="213" spans="1:3" ht="25.5">
      <c r="A213" s="69"/>
      <c r="B213" s="69"/>
      <c r="C213" s="69"/>
    </row>
    <row r="214" spans="1:3" ht="25.5">
      <c r="A214" s="69"/>
      <c r="B214" s="69"/>
      <c r="C214" s="69"/>
    </row>
    <row r="215" spans="1:3" ht="25.5">
      <c r="A215" s="69"/>
      <c r="B215" s="69"/>
      <c r="C215" s="69"/>
    </row>
    <row r="216" spans="1:3" ht="25.5">
      <c r="A216" s="69"/>
      <c r="B216" s="69"/>
      <c r="C216" s="69"/>
    </row>
    <row r="217" spans="1:3" ht="25.5">
      <c r="A217" s="69"/>
      <c r="B217" s="69"/>
      <c r="C217" s="69"/>
    </row>
    <row r="218" spans="1:3" ht="25.5">
      <c r="A218" s="69"/>
      <c r="B218" s="69"/>
      <c r="C218" s="69"/>
    </row>
    <row r="219" spans="1:3" ht="25.5">
      <c r="A219" s="69"/>
      <c r="B219" s="69"/>
      <c r="C219" s="69"/>
    </row>
    <row r="220" spans="1:3" ht="25.5">
      <c r="A220" s="69"/>
      <c r="B220" s="69"/>
      <c r="C220" s="69"/>
    </row>
    <row r="221" spans="1:3" ht="25.5">
      <c r="A221" s="69"/>
      <c r="B221" s="69"/>
      <c r="C221" s="69"/>
    </row>
    <row r="222" spans="1:3" ht="25.5">
      <c r="A222" s="69"/>
      <c r="B222" s="69"/>
      <c r="C222" s="69"/>
    </row>
    <row r="223" spans="1:3" ht="25.5">
      <c r="A223" s="69"/>
      <c r="B223" s="69"/>
      <c r="C223" s="69"/>
    </row>
    <row r="224" spans="1:3" ht="25.5">
      <c r="A224" s="69"/>
      <c r="B224" s="69"/>
      <c r="C224" s="69"/>
    </row>
    <row r="225" spans="1:3" ht="25.5">
      <c r="A225" s="69"/>
      <c r="B225" s="69"/>
      <c r="C225" s="69"/>
    </row>
    <row r="226" spans="1:3" ht="25.5">
      <c r="A226" s="69"/>
      <c r="B226" s="69"/>
      <c r="C226" s="69"/>
    </row>
    <row r="227" spans="1:3" ht="25.5">
      <c r="A227" s="69"/>
      <c r="B227" s="69"/>
      <c r="C227" s="69"/>
    </row>
    <row r="228" spans="1:3" ht="25.5">
      <c r="A228" s="69"/>
      <c r="B228" s="69"/>
      <c r="C228" s="69"/>
    </row>
    <row r="229" spans="1:3" ht="25.5">
      <c r="A229" s="69"/>
      <c r="B229" s="69"/>
      <c r="C229" s="69"/>
    </row>
    <row r="230" spans="1:3" ht="25.5">
      <c r="A230" s="69"/>
      <c r="B230" s="69"/>
      <c r="C230" s="69"/>
    </row>
    <row r="231" spans="1:3" ht="25.5">
      <c r="A231" s="69"/>
      <c r="B231" s="69"/>
      <c r="C231" s="69"/>
    </row>
    <row r="232" spans="1:3" ht="25.5">
      <c r="A232" s="69"/>
      <c r="B232" s="69"/>
      <c r="C232" s="69"/>
    </row>
    <row r="233" spans="1:3" ht="25.5">
      <c r="A233" s="69"/>
      <c r="B233" s="69"/>
      <c r="C233" s="69"/>
    </row>
    <row r="234" spans="1:3" ht="25.5">
      <c r="A234" s="69"/>
      <c r="B234" s="69"/>
      <c r="C234" s="69"/>
    </row>
    <row r="235" spans="1:3" ht="25.5">
      <c r="A235" s="69"/>
      <c r="B235" s="69"/>
      <c r="C235" s="69"/>
    </row>
    <row r="236" spans="1:3" ht="25.5">
      <c r="A236" s="69"/>
      <c r="B236" s="69"/>
      <c r="C236" s="69"/>
    </row>
    <row r="237" spans="1:3" ht="25.5">
      <c r="A237" s="69"/>
      <c r="B237" s="69"/>
      <c r="C237" s="69"/>
    </row>
    <row r="238" spans="1:3" ht="25.5">
      <c r="A238" s="69"/>
      <c r="B238" s="69"/>
      <c r="C238" s="69"/>
    </row>
    <row r="239" spans="1:3" ht="25.5">
      <c r="A239" s="69"/>
      <c r="B239" s="69"/>
      <c r="C239" s="69"/>
    </row>
    <row r="240" spans="1:3" ht="25.5">
      <c r="A240" s="69"/>
      <c r="B240" s="69"/>
      <c r="C240" s="69"/>
    </row>
    <row r="241" spans="1:3" ht="25.5">
      <c r="A241" s="69"/>
      <c r="B241" s="69"/>
      <c r="C241" s="69"/>
    </row>
    <row r="242" spans="1:3" ht="25.5">
      <c r="A242" s="69"/>
      <c r="B242" s="69"/>
      <c r="C242" s="69"/>
    </row>
    <row r="243" spans="1:3" ht="25.5">
      <c r="A243" s="69"/>
      <c r="B243" s="69"/>
      <c r="C243" s="69"/>
    </row>
    <row r="244" spans="1:3" ht="25.5">
      <c r="A244" s="69"/>
      <c r="B244" s="69"/>
      <c r="C244" s="69"/>
    </row>
  </sheetData>
  <sheetProtection/>
  <mergeCells count="7">
    <mergeCell ref="A121:C121"/>
    <mergeCell ref="E121:G121"/>
    <mergeCell ref="A154:C154"/>
    <mergeCell ref="A196:C196"/>
    <mergeCell ref="A197:A198"/>
    <mergeCell ref="B197:B198"/>
    <mergeCell ref="C197:C198"/>
  </mergeCells>
  <printOptions/>
  <pageMargins left="0.11811023622047245" right="0.11811023622047245" top="0.15748031496062992" bottom="0.15748031496062992" header="0" footer="0"/>
  <pageSetup horizontalDpi="600" verticalDpi="600" orientation="portrait" paperSize="9" scale="70" r:id="rId1"/>
  <rowBreaks count="2" manualBreakCount="2">
    <brk id="70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servg</cp:lastModifiedBy>
  <cp:lastPrinted>2017-10-06T09:48:55Z</cp:lastPrinted>
  <dcterms:created xsi:type="dcterms:W3CDTF">1996-10-08T23:32:33Z</dcterms:created>
  <dcterms:modified xsi:type="dcterms:W3CDTF">2018-11-12T06:30:25Z</dcterms:modified>
  <cp:category/>
  <cp:version/>
  <cp:contentType/>
  <cp:contentStatus/>
</cp:coreProperties>
</file>